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5610" activeTab="0"/>
  </bookViews>
  <sheets>
    <sheet name="Maske" sheetId="1" r:id="rId1"/>
  </sheets>
  <definedNames>
    <definedName name="_xlfn._FV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<sst xmlns="http://schemas.openxmlformats.org/spreadsheetml/2006/main" count="159" uniqueCount="84">
  <si>
    <t>Tildeling/anskaffelse</t>
  </si>
  <si>
    <t>Antal</t>
  </si>
  <si>
    <t>Anskaffelsessum</t>
  </si>
  <si>
    <t>Afståelse</t>
  </si>
  <si>
    <t>Anskaffelseskurs</t>
  </si>
  <si>
    <t>I alt</t>
  </si>
  <si>
    <t>Solgte aktier</t>
  </si>
  <si>
    <t>Rest</t>
  </si>
  <si>
    <t>- Anskaffelsessum</t>
  </si>
  <si>
    <t>= Gevinst/tab</t>
  </si>
  <si>
    <t>2001 (50 %) Løn</t>
  </si>
  <si>
    <t>2001 (65 %) Anciennitet</t>
  </si>
  <si>
    <t>År og model</t>
  </si>
  <si>
    <t>2003 (50 %) Løn</t>
  </si>
  <si>
    <t>2003 (65 %) Anciennitet</t>
  </si>
  <si>
    <t>2004 (50 %) Løn</t>
  </si>
  <si>
    <t>2004 (65 %) Anciennitet</t>
  </si>
  <si>
    <t>År</t>
  </si>
  <si>
    <t>TABEL 1</t>
  </si>
  <si>
    <t>TABEL 3</t>
  </si>
  <si>
    <t>2005 (50 %) Løn</t>
  </si>
  <si>
    <t>2005 (65 %) Anciennitet</t>
  </si>
  <si>
    <t>2007 (50 %) Løn</t>
  </si>
  <si>
    <t>2007 (65 %) Anciennitet</t>
  </si>
  <si>
    <t>Afregningsbeløb</t>
  </si>
  <si>
    <t>Skriv CPR-nr. her:</t>
  </si>
  <si>
    <t>Der må kun skrives i de hvide felter.</t>
  </si>
  <si>
    <t>BEREGNING AF GEVINST/TAB VED SALG AF GRUNDFOS MEDARBEJDERAKTIER</t>
  </si>
  <si>
    <t xml:space="preserve">1998 - 2001       </t>
  </si>
  <si>
    <t>2011 (fuld pris)</t>
  </si>
  <si>
    <t>2011 (40 % rabat)</t>
  </si>
  <si>
    <t>2011 (75 % rabat)</t>
  </si>
  <si>
    <t>TABEL 2</t>
  </si>
  <si>
    <t>Solgt i alt inden 1/1 2009</t>
  </si>
  <si>
    <t>Solgt i alt inden 1/1 2010</t>
  </si>
  <si>
    <t>Solgt i alt inden 1/1 2011</t>
  </si>
  <si>
    <t>Solgt i alt inden 1/1 2012</t>
  </si>
  <si>
    <t>Solgt i alt inden 1/1 2013</t>
  </si>
  <si>
    <t>Solgt i alt inden 1/1 2014</t>
  </si>
  <si>
    <t>Solgt i alt inden 1/1 2015</t>
  </si>
  <si>
    <t>Solgt i alt inden 1/1 2016</t>
  </si>
  <si>
    <t>Solgt i alt inden 1/1 2017</t>
  </si>
  <si>
    <r>
      <t xml:space="preserve">Solgt i alt </t>
    </r>
    <r>
      <rPr>
        <b/>
        <i/>
        <sz val="10"/>
        <rFont val="Times New Roman"/>
        <family val="1"/>
      </rPr>
      <t>inden</t>
    </r>
    <r>
      <rPr>
        <b/>
        <sz val="10"/>
        <rFont val="Times New Roman"/>
        <family val="1"/>
      </rPr>
      <t xml:space="preserve"> tildeling i 2016</t>
    </r>
  </si>
  <si>
    <r>
      <t xml:space="preserve">Solgt i alt </t>
    </r>
    <r>
      <rPr>
        <b/>
        <i/>
        <sz val="10"/>
        <rFont val="Times New Roman"/>
        <family val="1"/>
      </rPr>
      <t>efter</t>
    </r>
    <r>
      <rPr>
        <b/>
        <sz val="10"/>
        <rFont val="Times New Roman"/>
        <family val="1"/>
      </rPr>
      <t xml:space="preserve"> tildeling i 2016</t>
    </r>
  </si>
  <si>
    <r>
      <t xml:space="preserve">Solgt i alt </t>
    </r>
    <r>
      <rPr>
        <b/>
        <i/>
        <sz val="10"/>
        <rFont val="Times New Roman"/>
        <family val="1"/>
      </rPr>
      <t>inden</t>
    </r>
    <r>
      <rPr>
        <b/>
        <sz val="10"/>
        <rFont val="Times New Roman"/>
        <family val="1"/>
      </rPr>
      <t xml:space="preserve"> tildeling i 2017</t>
    </r>
  </si>
  <si>
    <r>
      <t xml:space="preserve">Solgt i alt </t>
    </r>
    <r>
      <rPr>
        <b/>
        <i/>
        <sz val="10"/>
        <rFont val="Times New Roman"/>
        <family val="1"/>
      </rPr>
      <t>efter</t>
    </r>
    <r>
      <rPr>
        <b/>
        <sz val="10"/>
        <rFont val="Times New Roman"/>
        <family val="1"/>
      </rPr>
      <t xml:space="preserve"> tildeling i 2017</t>
    </r>
  </si>
  <si>
    <t>Solgt i alt inden 1/1 2018</t>
  </si>
  <si>
    <r>
      <t xml:space="preserve">Solgt i alt </t>
    </r>
    <r>
      <rPr>
        <b/>
        <i/>
        <sz val="10"/>
        <rFont val="Times New Roman"/>
        <family val="1"/>
      </rPr>
      <t>inden</t>
    </r>
    <r>
      <rPr>
        <b/>
        <sz val="10"/>
        <rFont val="Times New Roman"/>
        <family val="1"/>
      </rPr>
      <t xml:space="preserve"> tildeling i 2018</t>
    </r>
  </si>
  <si>
    <r>
      <t xml:space="preserve">Solgt i alt </t>
    </r>
    <r>
      <rPr>
        <b/>
        <i/>
        <sz val="10"/>
        <rFont val="Times New Roman"/>
        <family val="1"/>
      </rPr>
      <t>efter</t>
    </r>
    <r>
      <rPr>
        <b/>
        <sz val="10"/>
        <rFont val="Times New Roman"/>
        <family val="1"/>
      </rPr>
      <t xml:space="preserve"> tildeling i 2018</t>
    </r>
  </si>
  <si>
    <t>Solgt i alt inden 1/1 2019</t>
  </si>
  <si>
    <t>2017 (fuld pris)</t>
  </si>
  <si>
    <t>2017 (25% rabat)</t>
  </si>
  <si>
    <t>2017 (75% rabat)</t>
  </si>
  <si>
    <t>2018 (fuld pris)</t>
  </si>
  <si>
    <t>2018 (25% rabat)</t>
  </si>
  <si>
    <t>2018 (75% rabat)</t>
  </si>
  <si>
    <t>GUIDE</t>
  </si>
  <si>
    <t>1. Indsæt antal anskaffede aktier i de enkelte år i TABEL 1.</t>
  </si>
  <si>
    <t>2. Indsæt antal solgte aktier i de enkelte år i TABEL 2.</t>
  </si>
  <si>
    <t>3. Indsæt afregningsbeløb (beløb modtaget ved salg) i TABEL 3.</t>
  </si>
  <si>
    <t xml:space="preserve">** Har du solgt aktier i 2011, men ikke købt aktier til fuld pris i 2011, kan du frit vælge, hvilket af de 2 felter, </t>
  </si>
  <si>
    <t>du benytter.</t>
  </si>
  <si>
    <r>
      <t xml:space="preserve">Solgt i alt </t>
    </r>
    <r>
      <rPr>
        <b/>
        <i/>
        <sz val="10"/>
        <rFont val="Times New Roman"/>
        <family val="1"/>
      </rPr>
      <t>inden</t>
    </r>
    <r>
      <rPr>
        <b/>
        <sz val="10"/>
        <rFont val="Times New Roman"/>
        <family val="1"/>
      </rPr>
      <t xml:space="preserve"> køb til fuld pris i 2011**</t>
    </r>
  </si>
  <si>
    <r>
      <t xml:space="preserve">Solgt i alt </t>
    </r>
    <r>
      <rPr>
        <b/>
        <i/>
        <sz val="10"/>
        <rFont val="Times New Roman"/>
        <family val="1"/>
      </rPr>
      <t>efter</t>
    </r>
    <r>
      <rPr>
        <b/>
        <sz val="10"/>
        <rFont val="Times New Roman"/>
        <family val="1"/>
      </rPr>
      <t xml:space="preserve"> køb til fuld pris i 2011**</t>
    </r>
  </si>
  <si>
    <t>Gevinst eller tab ved salg af aktier beregnes som forskellen mellem salgssum og anskaffelsessum.</t>
  </si>
  <si>
    <t>Anskaffelsessummen opgøres efter en gennemsnitsmetode i tabel 2 nedenfor på grundlag af de indtastede</t>
  </si>
  <si>
    <t>oplysninger for antal anskaffede og antal solgte aktier i TABEL 1 og TABEL 2.</t>
  </si>
  <si>
    <t>UNDTAGELSER</t>
  </si>
  <si>
    <t>I følgende situationer kan beregningsmodellen ikke anvendes uden modifikationer:</t>
  </si>
  <si>
    <t>2. For medarbejdere, som i ejertiden har været ind- eller udstationeret</t>
  </si>
  <si>
    <t>2019 (fuld pris)</t>
  </si>
  <si>
    <t>2019 (25% rabat)</t>
  </si>
  <si>
    <t>2019 (75% rabat)</t>
  </si>
  <si>
    <r>
      <t xml:space="preserve">Solgt i alt </t>
    </r>
    <r>
      <rPr>
        <b/>
        <i/>
        <sz val="10"/>
        <rFont val="Times New Roman"/>
        <family val="1"/>
      </rPr>
      <t>inden</t>
    </r>
    <r>
      <rPr>
        <b/>
        <sz val="10"/>
        <rFont val="Times New Roman"/>
        <family val="1"/>
      </rPr>
      <t xml:space="preserve"> tildeling i 2019</t>
    </r>
  </si>
  <si>
    <r>
      <t xml:space="preserve">Solgt i alt </t>
    </r>
    <r>
      <rPr>
        <b/>
        <i/>
        <sz val="10"/>
        <rFont val="Times New Roman"/>
        <family val="1"/>
      </rPr>
      <t>efter</t>
    </r>
    <r>
      <rPr>
        <b/>
        <sz val="10"/>
        <rFont val="Times New Roman"/>
        <family val="1"/>
      </rPr>
      <t xml:space="preserve"> tildeling i 2019</t>
    </r>
  </si>
  <si>
    <t xml:space="preserve">Gevinst/tab skal indsættes i rubrik 67 på din årsopgørelsen over for SKAT. </t>
  </si>
  <si>
    <t>Solgt i alt inden 1/1 2020</t>
  </si>
  <si>
    <r>
      <t xml:space="preserve">Solgt i alt </t>
    </r>
    <r>
      <rPr>
        <b/>
        <i/>
        <sz val="10"/>
        <rFont val="Times New Roman"/>
        <family val="1"/>
      </rPr>
      <t>inden</t>
    </r>
    <r>
      <rPr>
        <b/>
        <sz val="10"/>
        <rFont val="Times New Roman"/>
        <family val="1"/>
      </rPr>
      <t xml:space="preserve"> tildeling i 2020</t>
    </r>
  </si>
  <si>
    <r>
      <t xml:space="preserve">Solgt i alt </t>
    </r>
    <r>
      <rPr>
        <b/>
        <i/>
        <sz val="10"/>
        <rFont val="Times New Roman"/>
        <family val="1"/>
      </rPr>
      <t>efter</t>
    </r>
    <r>
      <rPr>
        <b/>
        <sz val="10"/>
        <rFont val="Times New Roman"/>
        <family val="1"/>
      </rPr>
      <t xml:space="preserve"> tildeling i 2020</t>
    </r>
  </si>
  <si>
    <t>Solgt i alt inden 1/1 2021</t>
  </si>
  <si>
    <t>1. Hvis man ved køb af aktier i et eller flere af årene 2017-2020 er blevet beskattet af rabat i købsåret</t>
  </si>
  <si>
    <t>2020 (fuld pris)</t>
  </si>
  <si>
    <t>2020 (25% rabat)</t>
  </si>
  <si>
    <t>2020 (75% rabat)</t>
  </si>
</sst>
</file>

<file path=xl/styles.xml><?xml version="1.0" encoding="utf-8"?>
<styleSheet xmlns="http://schemas.openxmlformats.org/spreadsheetml/2006/main">
  <numFmts count="4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0.000"/>
    <numFmt numFmtId="189" formatCode="0.0000"/>
    <numFmt numFmtId="190" formatCode="###,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"/>
    <numFmt numFmtId="196" formatCode="#,##0.000"/>
    <numFmt numFmtId="197" formatCode="#,##0.0000"/>
    <numFmt numFmtId="198" formatCode="#,##0.0"/>
    <numFmt numFmtId="199" formatCode="0.0000000"/>
    <numFmt numFmtId="200" formatCode="0.00000000"/>
    <numFmt numFmtId="201" formatCode="0.000000"/>
  </numFmts>
  <fonts count="80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8"/>
      <color indexed="8"/>
      <name val="Arial"/>
      <family val="2"/>
    </font>
    <font>
      <sz val="8"/>
      <color indexed="56"/>
      <name val="Verdana"/>
      <family val="2"/>
    </font>
    <font>
      <b/>
      <sz val="8"/>
      <color indexed="56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56"/>
      <name val="Verdana"/>
      <family val="2"/>
    </font>
    <font>
      <b/>
      <i/>
      <sz val="8"/>
      <color indexed="56"/>
      <name val="Verdana"/>
      <family val="2"/>
    </font>
    <font>
      <b/>
      <i/>
      <sz val="8"/>
      <color indexed="8"/>
      <name val="Verdana"/>
      <family val="2"/>
    </font>
    <font>
      <b/>
      <sz val="8"/>
      <color indexed="11"/>
      <name val="Verdana"/>
      <family val="2"/>
    </font>
    <font>
      <b/>
      <sz val="8"/>
      <color indexed="57"/>
      <name val="Verdana"/>
      <family val="2"/>
    </font>
    <font>
      <b/>
      <sz val="8"/>
      <color indexed="52"/>
      <name val="Verdana"/>
      <family val="2"/>
    </font>
    <font>
      <b/>
      <sz val="8"/>
      <color indexed="10"/>
      <name val="Verdana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9" applyNumberFormat="0" applyFont="0" applyFill="0" applyAlignment="0" applyProtection="0"/>
    <xf numFmtId="190" fontId="62" fillId="0" borderId="10" applyNumberFormat="0" applyProtection="0">
      <alignment horizontal="right" vertical="center"/>
    </xf>
    <xf numFmtId="190" fontId="63" fillId="0" borderId="11" applyNumberFormat="0" applyProtection="0">
      <alignment horizontal="right" vertical="center"/>
    </xf>
    <xf numFmtId="0" fontId="63" fillId="32" borderId="9" applyNumberFormat="0" applyAlignment="0" applyProtection="0"/>
    <xf numFmtId="0" fontId="64" fillId="33" borderId="11" applyNumberFormat="0" applyAlignment="0">
      <protection locked="0"/>
    </xf>
    <xf numFmtId="0" fontId="64" fillId="33" borderId="11" applyNumberFormat="0" applyAlignment="0">
      <protection locked="0"/>
    </xf>
    <xf numFmtId="0" fontId="65" fillId="0" borderId="12" applyNumberFormat="0" applyFill="0" applyBorder="0" applyAlignment="0" applyProtection="0"/>
    <xf numFmtId="0" fontId="65" fillId="33" borderId="11" applyNumberFormat="0" applyAlignment="0">
      <protection locked="0"/>
    </xf>
    <xf numFmtId="0" fontId="65" fillId="33" borderId="11" applyNumberFormat="0" applyAlignment="0">
      <protection locked="0"/>
    </xf>
    <xf numFmtId="190" fontId="66" fillId="34" borderId="10" applyNumberFormat="0" applyBorder="0">
      <alignment horizontal="right" vertical="center"/>
      <protection locked="0"/>
    </xf>
    <xf numFmtId="190" fontId="67" fillId="34" borderId="11" applyNumberFormat="0" applyBorder="0">
      <alignment horizontal="right" vertical="center"/>
      <protection locked="0"/>
    </xf>
    <xf numFmtId="0" fontId="65" fillId="35" borderId="11" applyNumberFormat="0" applyAlignment="0" applyProtection="0"/>
    <xf numFmtId="190" fontId="67" fillId="35" borderId="11" applyNumberFormat="0" applyProtection="0">
      <alignment horizontal="right" vertical="center"/>
    </xf>
    <xf numFmtId="0" fontId="68" fillId="0" borderId="12" applyNumberFormat="0" applyBorder="0" applyAlignment="0" applyProtection="0"/>
    <xf numFmtId="0" fontId="61" fillId="0" borderId="13" applyNumberFormat="0" applyFont="0" applyFill="0" applyAlignment="0" applyProtection="0"/>
    <xf numFmtId="190" fontId="69" fillId="36" borderId="14" applyNumberFormat="0" applyBorder="0" applyAlignment="0" applyProtection="0"/>
    <xf numFmtId="190" fontId="70" fillId="37" borderId="14" applyNumberFormat="0" applyBorder="0" applyAlignment="0" applyProtection="0"/>
    <xf numFmtId="190" fontId="70" fillId="38" borderId="14" applyNumberFormat="0" applyBorder="0" applyAlignment="0" applyProtection="0"/>
    <xf numFmtId="190" fontId="71" fillId="39" borderId="14" applyNumberFormat="0" applyBorder="0" applyAlignment="0" applyProtection="0"/>
    <xf numFmtId="190" fontId="71" fillId="40" borderId="14" applyNumberFormat="0" applyBorder="0" applyAlignment="0" applyProtection="0"/>
    <xf numFmtId="190" fontId="71" fillId="41" borderId="14" applyNumberFormat="0" applyBorder="0" applyAlignment="0" applyProtection="0"/>
    <xf numFmtId="190" fontId="72" fillId="42" borderId="14" applyNumberFormat="0" applyBorder="0" applyAlignment="0" applyProtection="0"/>
    <xf numFmtId="190" fontId="72" fillId="43" borderId="14" applyNumberFormat="0" applyBorder="0" applyAlignment="0" applyProtection="0"/>
    <xf numFmtId="190" fontId="72" fillId="44" borderId="14" applyNumberFormat="0" applyBorder="0" applyAlignment="0" applyProtection="0"/>
    <xf numFmtId="190" fontId="62" fillId="0" borderId="10" applyNumberFormat="0" applyFill="0" applyBorder="0" applyAlignment="0" applyProtection="0"/>
    <xf numFmtId="190" fontId="62" fillId="45" borderId="9" applyNumberFormat="0" applyAlignment="0" applyProtection="0"/>
    <xf numFmtId="0" fontId="64" fillId="46" borderId="9" applyNumberFormat="0" applyAlignment="0" applyProtection="0"/>
    <xf numFmtId="0" fontId="64" fillId="47" borderId="9" applyNumberFormat="0" applyAlignment="0" applyProtection="0"/>
    <xf numFmtId="0" fontId="64" fillId="48" borderId="9" applyNumberFormat="0" applyAlignment="0" applyProtection="0"/>
    <xf numFmtId="0" fontId="64" fillId="34" borderId="9" applyNumberFormat="0" applyAlignment="0" applyProtection="0"/>
    <xf numFmtId="0" fontId="64" fillId="35" borderId="11" applyNumberFormat="0" applyAlignment="0" applyProtection="0"/>
    <xf numFmtId="190" fontId="62" fillId="34" borderId="10" applyNumberFormat="0" applyBorder="0">
      <alignment horizontal="right" vertical="center"/>
      <protection locked="0"/>
    </xf>
    <xf numFmtId="190" fontId="63" fillId="34" borderId="11" applyNumberFormat="0" applyBorder="0">
      <alignment horizontal="right" vertical="center"/>
      <protection locked="0"/>
    </xf>
    <xf numFmtId="190" fontId="62" fillId="45" borderId="9" applyNumberFormat="0" applyAlignment="0" applyProtection="0"/>
    <xf numFmtId="0" fontId="63" fillId="32" borderId="11" applyNumberFormat="0" applyAlignment="0" applyProtection="0"/>
    <xf numFmtId="190" fontId="62" fillId="0" borderId="10" applyNumberFormat="0" applyFill="0" applyBorder="0" applyAlignment="0" applyProtection="0"/>
    <xf numFmtId="0" fontId="64" fillId="35" borderId="11" applyNumberFormat="0" applyAlignment="0" applyProtection="0"/>
    <xf numFmtId="190" fontId="63" fillId="35" borderId="11" applyNumberFormat="0" applyProtection="0">
      <alignment horizontal="right" vertical="center"/>
    </xf>
    <xf numFmtId="0" fontId="73" fillId="0" borderId="0" applyNumberFormat="0" applyFill="0" applyBorder="0" applyAlignment="0" applyProtection="0"/>
    <xf numFmtId="0" fontId="74" fillId="0" borderId="15" applyNumberFormat="0" applyFill="0" applyAlignment="0" applyProtection="0"/>
    <xf numFmtId="0" fontId="7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3" fillId="49" borderId="16" xfId="0" applyNumberFormat="1" applyFont="1" applyFill="1" applyBorder="1" applyAlignment="1">
      <alignment/>
    </xf>
    <xf numFmtId="4" fontId="3" fillId="49" borderId="17" xfId="0" applyNumberFormat="1" applyFont="1" applyFill="1" applyBorder="1" applyAlignment="1">
      <alignment/>
    </xf>
    <xf numFmtId="4" fontId="3" fillId="49" borderId="18" xfId="0" applyNumberFormat="1" applyFont="1" applyFill="1" applyBorder="1" applyAlignment="1">
      <alignment/>
    </xf>
    <xf numFmtId="0" fontId="3" fillId="49" borderId="17" xfId="0" applyFont="1" applyFill="1" applyBorder="1" applyAlignment="1">
      <alignment/>
    </xf>
    <xf numFmtId="4" fontId="3" fillId="50" borderId="19" xfId="0" applyNumberFormat="1" applyFont="1" applyFill="1" applyBorder="1" applyAlignment="1">
      <alignment/>
    </xf>
    <xf numFmtId="0" fontId="3" fillId="49" borderId="20" xfId="0" applyFont="1" applyFill="1" applyBorder="1" applyAlignment="1">
      <alignment/>
    </xf>
    <xf numFmtId="0" fontId="3" fillId="49" borderId="21" xfId="0" applyFont="1" applyFill="1" applyBorder="1" applyAlignment="1">
      <alignment/>
    </xf>
    <xf numFmtId="0" fontId="0" fillId="51" borderId="0" xfId="0" applyFont="1" applyFill="1" applyAlignment="1">
      <alignment/>
    </xf>
    <xf numFmtId="0" fontId="1" fillId="51" borderId="0" xfId="0" applyFont="1" applyFill="1" applyAlignment="1">
      <alignment/>
    </xf>
    <xf numFmtId="0" fontId="0" fillId="51" borderId="0" xfId="0" applyFill="1" applyAlignment="1">
      <alignment/>
    </xf>
    <xf numFmtId="0" fontId="4" fillId="51" borderId="0" xfId="0" applyFont="1" applyFill="1" applyAlignment="1">
      <alignment/>
    </xf>
    <xf numFmtId="0" fontId="3" fillId="51" borderId="0" xfId="0" applyFont="1" applyFill="1" applyBorder="1" applyAlignment="1">
      <alignment/>
    </xf>
    <xf numFmtId="4" fontId="3" fillId="51" borderId="0" xfId="0" applyNumberFormat="1" applyFont="1" applyFill="1" applyBorder="1" applyAlignment="1">
      <alignment/>
    </xf>
    <xf numFmtId="0" fontId="4" fillId="51" borderId="0" xfId="0" applyFont="1" applyFill="1" applyBorder="1" applyAlignment="1">
      <alignment/>
    </xf>
    <xf numFmtId="0" fontId="3" fillId="51" borderId="0" xfId="0" applyFont="1" applyFill="1" applyBorder="1" applyAlignment="1" quotePrefix="1">
      <alignment/>
    </xf>
    <xf numFmtId="0" fontId="3" fillId="51" borderId="0" xfId="0" applyFont="1" applyFill="1" applyAlignment="1">
      <alignment/>
    </xf>
    <xf numFmtId="0" fontId="3" fillId="8" borderId="22" xfId="0" applyFont="1" applyFill="1" applyBorder="1" applyAlignment="1">
      <alignment/>
    </xf>
    <xf numFmtId="0" fontId="3" fillId="8" borderId="23" xfId="0" applyFont="1" applyFill="1" applyBorder="1" applyAlignment="1">
      <alignment/>
    </xf>
    <xf numFmtId="0" fontId="3" fillId="8" borderId="24" xfId="0" applyFont="1" applyFill="1" applyBorder="1" applyAlignment="1">
      <alignment/>
    </xf>
    <xf numFmtId="0" fontId="3" fillId="8" borderId="25" xfId="0" applyFont="1" applyFill="1" applyBorder="1" applyAlignment="1">
      <alignment horizontal="left"/>
    </xf>
    <xf numFmtId="0" fontId="3" fillId="8" borderId="25" xfId="0" applyFont="1" applyFill="1" applyBorder="1" applyAlignment="1">
      <alignment/>
    </xf>
    <xf numFmtId="0" fontId="3" fillId="8" borderId="26" xfId="0" applyFont="1" applyFill="1" applyBorder="1" applyAlignment="1">
      <alignment/>
    </xf>
    <xf numFmtId="0" fontId="3" fillId="8" borderId="27" xfId="0" applyFont="1" applyFill="1" applyBorder="1" applyAlignment="1">
      <alignment horizontal="left"/>
    </xf>
    <xf numFmtId="0" fontId="3" fillId="8" borderId="28" xfId="0" applyFont="1" applyFill="1" applyBorder="1" applyAlignment="1">
      <alignment horizontal="left"/>
    </xf>
    <xf numFmtId="0" fontId="3" fillId="8" borderId="29" xfId="0" applyFont="1" applyFill="1" applyBorder="1" applyAlignment="1">
      <alignment/>
    </xf>
    <xf numFmtId="3" fontId="3" fillId="49" borderId="20" xfId="0" applyNumberFormat="1" applyFont="1" applyFill="1" applyBorder="1" applyAlignment="1">
      <alignment/>
    </xf>
    <xf numFmtId="0" fontId="3" fillId="8" borderId="30" xfId="0" applyFont="1" applyFill="1" applyBorder="1" applyAlignment="1">
      <alignment/>
    </xf>
    <xf numFmtId="0" fontId="3" fillId="8" borderId="31" xfId="0" applyFont="1" applyFill="1" applyBorder="1" applyAlignment="1">
      <alignment/>
    </xf>
    <xf numFmtId="4" fontId="5" fillId="8" borderId="16" xfId="0" applyNumberFormat="1" applyFont="1" applyFill="1" applyBorder="1" applyAlignment="1">
      <alignment/>
    </xf>
    <xf numFmtId="4" fontId="5" fillId="8" borderId="32" xfId="0" applyNumberFormat="1" applyFont="1" applyFill="1" applyBorder="1" applyAlignment="1">
      <alignment/>
    </xf>
    <xf numFmtId="0" fontId="3" fillId="8" borderId="33" xfId="0" applyFont="1" applyFill="1" applyBorder="1" applyAlignment="1">
      <alignment/>
    </xf>
    <xf numFmtId="0" fontId="3" fillId="8" borderId="23" xfId="0" applyFont="1" applyFill="1" applyBorder="1" applyAlignment="1">
      <alignment horizontal="left"/>
    </xf>
    <xf numFmtId="0" fontId="3" fillId="8" borderId="34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0" fontId="3" fillId="8" borderId="25" xfId="0" applyFont="1" applyFill="1" applyBorder="1" applyAlignment="1">
      <alignment horizontal="right"/>
    </xf>
    <xf numFmtId="0" fontId="4" fillId="8" borderId="26" xfId="0" applyFont="1" applyFill="1" applyBorder="1" applyAlignment="1">
      <alignment/>
    </xf>
    <xf numFmtId="0" fontId="3" fillId="8" borderId="35" xfId="0" applyFont="1" applyFill="1" applyBorder="1" applyAlignment="1">
      <alignment horizontal="left"/>
    </xf>
    <xf numFmtId="0" fontId="3" fillId="8" borderId="27" xfId="0" applyFont="1" applyFill="1" applyBorder="1" applyAlignment="1" quotePrefix="1">
      <alignment horizontal="left"/>
    </xf>
    <xf numFmtId="0" fontId="3" fillId="8" borderId="28" xfId="0" applyFont="1" applyFill="1" applyBorder="1" applyAlignment="1" quotePrefix="1">
      <alignment/>
    </xf>
    <xf numFmtId="4" fontId="3" fillId="52" borderId="36" xfId="0" applyNumberFormat="1" applyFont="1" applyFill="1" applyBorder="1" applyAlignment="1">
      <alignment/>
    </xf>
    <xf numFmtId="4" fontId="3" fillId="52" borderId="16" xfId="0" applyNumberFormat="1" applyFont="1" applyFill="1" applyBorder="1" applyAlignment="1">
      <alignment/>
    </xf>
    <xf numFmtId="4" fontId="3" fillId="52" borderId="17" xfId="0" applyNumberFormat="1" applyFont="1" applyFill="1" applyBorder="1" applyAlignment="1">
      <alignment/>
    </xf>
    <xf numFmtId="4" fontId="3" fillId="52" borderId="18" xfId="0" applyNumberFormat="1" applyFont="1" applyFill="1" applyBorder="1" applyAlignment="1">
      <alignment/>
    </xf>
    <xf numFmtId="4" fontId="3" fillId="52" borderId="21" xfId="0" applyNumberFormat="1" applyFont="1" applyFill="1" applyBorder="1" applyAlignment="1">
      <alignment/>
    </xf>
    <xf numFmtId="4" fontId="3" fillId="52" borderId="37" xfId="0" applyNumberFormat="1" applyFont="1" applyFill="1" applyBorder="1" applyAlignment="1">
      <alignment/>
    </xf>
    <xf numFmtId="4" fontId="3" fillId="52" borderId="38" xfId="0" applyNumberFormat="1" applyFont="1" applyFill="1" applyBorder="1" applyAlignment="1">
      <alignment/>
    </xf>
    <xf numFmtId="4" fontId="3" fillId="52" borderId="16" xfId="0" applyNumberFormat="1" applyFont="1" applyFill="1" applyBorder="1" applyAlignment="1" applyProtection="1">
      <alignment/>
      <protection/>
    </xf>
    <xf numFmtId="0" fontId="3" fillId="8" borderId="24" xfId="0" applyFont="1" applyFill="1" applyBorder="1" applyAlignment="1">
      <alignment horizontal="left"/>
    </xf>
    <xf numFmtId="0" fontId="3" fillId="8" borderId="39" xfId="0" applyFont="1" applyFill="1" applyBorder="1" applyAlignment="1">
      <alignment/>
    </xf>
    <xf numFmtId="0" fontId="3" fillId="8" borderId="40" xfId="0" applyFont="1" applyFill="1" applyBorder="1" applyAlignment="1" quotePrefix="1">
      <alignment/>
    </xf>
    <xf numFmtId="0" fontId="3" fillId="8" borderId="41" xfId="0" applyFont="1" applyFill="1" applyBorder="1" applyAlignment="1" quotePrefix="1">
      <alignment/>
    </xf>
    <xf numFmtId="0" fontId="3" fillId="8" borderId="41" xfId="0" applyFont="1" applyFill="1" applyBorder="1" applyAlignment="1">
      <alignment/>
    </xf>
    <xf numFmtId="0" fontId="5" fillId="8" borderId="40" xfId="0" applyFont="1" applyFill="1" applyBorder="1" applyAlignment="1">
      <alignment/>
    </xf>
    <xf numFmtId="0" fontId="3" fillId="8" borderId="40" xfId="0" applyFont="1" applyFill="1" applyBorder="1" applyAlignment="1">
      <alignment/>
    </xf>
    <xf numFmtId="0" fontId="5" fillId="8" borderId="41" xfId="0" applyFont="1" applyFill="1" applyBorder="1" applyAlignment="1">
      <alignment/>
    </xf>
    <xf numFmtId="0" fontId="0" fillId="51" borderId="0" xfId="0" applyFill="1" applyBorder="1" applyAlignment="1">
      <alignment/>
    </xf>
    <xf numFmtId="0" fontId="6" fillId="51" borderId="42" xfId="0" applyFont="1" applyFill="1" applyBorder="1" applyAlignment="1">
      <alignment/>
    </xf>
    <xf numFmtId="0" fontId="4" fillId="51" borderId="43" xfId="0" applyFont="1" applyFill="1" applyBorder="1" applyAlignment="1">
      <alignment/>
    </xf>
    <xf numFmtId="0" fontId="6" fillId="51" borderId="44" xfId="0" applyFont="1" applyFill="1" applyBorder="1" applyAlignment="1">
      <alignment/>
    </xf>
    <xf numFmtId="0" fontId="4" fillId="51" borderId="45" xfId="0" applyFont="1" applyFill="1" applyBorder="1" applyAlignment="1">
      <alignment/>
    </xf>
    <xf numFmtId="4" fontId="76" fillId="51" borderId="0" xfId="0" applyNumberFormat="1" applyFont="1" applyFill="1" applyBorder="1" applyAlignment="1">
      <alignment/>
    </xf>
    <xf numFmtId="0" fontId="77" fillId="51" borderId="44" xfId="0" applyFont="1" applyFill="1" applyBorder="1" applyAlignment="1">
      <alignment/>
    </xf>
    <xf numFmtId="0" fontId="76" fillId="51" borderId="0" xfId="0" applyFont="1" applyFill="1" applyBorder="1" applyAlignment="1">
      <alignment/>
    </xf>
    <xf numFmtId="0" fontId="3" fillId="51" borderId="46" xfId="0" applyFont="1" applyFill="1" applyBorder="1" applyAlignment="1">
      <alignment/>
    </xf>
    <xf numFmtId="0" fontId="3" fillId="8" borderId="29" xfId="0" applyFont="1" applyFill="1" applyBorder="1" applyAlignment="1">
      <alignment horizontal="left"/>
    </xf>
    <xf numFmtId="3" fontId="3" fillId="52" borderId="20" xfId="0" applyNumberFormat="1" applyFont="1" applyFill="1" applyBorder="1" applyAlignment="1">
      <alignment/>
    </xf>
    <xf numFmtId="0" fontId="78" fillId="51" borderId="0" xfId="0" applyFont="1" applyFill="1" applyBorder="1" applyAlignment="1">
      <alignment/>
    </xf>
    <xf numFmtId="0" fontId="0" fillId="51" borderId="47" xfId="0" applyFill="1" applyBorder="1" applyAlignment="1">
      <alignment/>
    </xf>
    <xf numFmtId="0" fontId="4" fillId="51" borderId="46" xfId="0" applyFont="1" applyFill="1" applyBorder="1" applyAlignment="1">
      <alignment/>
    </xf>
    <xf numFmtId="4" fontId="3" fillId="52" borderId="28" xfId="0" applyNumberFormat="1" applyFont="1" applyFill="1" applyBorder="1" applyAlignment="1" applyProtection="1">
      <alignment/>
      <protection/>
    </xf>
    <xf numFmtId="0" fontId="3" fillId="8" borderId="48" xfId="0" applyFont="1" applyFill="1" applyBorder="1" applyAlignment="1">
      <alignment/>
    </xf>
    <xf numFmtId="0" fontId="3" fillId="8" borderId="49" xfId="0" applyFont="1" applyFill="1" applyBorder="1" applyAlignment="1">
      <alignment horizontal="left"/>
    </xf>
    <xf numFmtId="0" fontId="3" fillId="8" borderId="50" xfId="0" applyFont="1" applyFill="1" applyBorder="1" applyAlignment="1">
      <alignment horizontal="left"/>
    </xf>
    <xf numFmtId="0" fontId="3" fillId="49" borderId="18" xfId="0" applyFont="1" applyFill="1" applyBorder="1" applyAlignment="1">
      <alignment/>
    </xf>
    <xf numFmtId="4" fontId="3" fillId="52" borderId="45" xfId="0" applyNumberFormat="1" applyFont="1" applyFill="1" applyBorder="1" applyAlignment="1">
      <alignment/>
    </xf>
    <xf numFmtId="0" fontId="6" fillId="51" borderId="51" xfId="0" applyFont="1" applyFill="1" applyBorder="1" applyAlignment="1" quotePrefix="1">
      <alignment/>
    </xf>
    <xf numFmtId="0" fontId="76" fillId="8" borderId="41" xfId="0" applyFont="1" applyFill="1" applyBorder="1" applyAlignment="1">
      <alignment/>
    </xf>
    <xf numFmtId="4" fontId="76" fillId="8" borderId="32" xfId="0" applyNumberFormat="1" applyFont="1" applyFill="1" applyBorder="1" applyAlignment="1">
      <alignment/>
    </xf>
    <xf numFmtId="4" fontId="5" fillId="8" borderId="18" xfId="0" applyNumberFormat="1" applyFont="1" applyFill="1" applyBorder="1" applyAlignment="1">
      <alignment/>
    </xf>
    <xf numFmtId="0" fontId="3" fillId="8" borderId="34" xfId="0" applyFont="1" applyFill="1" applyBorder="1" applyAlignment="1">
      <alignment/>
    </xf>
    <xf numFmtId="4" fontId="3" fillId="52" borderId="27" xfId="0" applyNumberFormat="1" applyFont="1" applyFill="1" applyBorder="1" applyAlignment="1">
      <alignment/>
    </xf>
    <xf numFmtId="4" fontId="3" fillId="52" borderId="28" xfId="0" applyNumberFormat="1" applyFont="1" applyFill="1" applyBorder="1" applyAlignment="1">
      <alignment/>
    </xf>
    <xf numFmtId="0" fontId="3" fillId="8" borderId="19" xfId="0" applyFont="1" applyFill="1" applyBorder="1" applyAlignment="1">
      <alignment/>
    </xf>
    <xf numFmtId="3" fontId="3" fillId="52" borderId="52" xfId="0" applyNumberFormat="1" applyFont="1" applyFill="1" applyBorder="1" applyAlignment="1">
      <alignment/>
    </xf>
    <xf numFmtId="4" fontId="3" fillId="52" borderId="53" xfId="0" applyNumberFormat="1" applyFont="1" applyFill="1" applyBorder="1" applyAlignment="1">
      <alignment/>
    </xf>
    <xf numFmtId="0" fontId="3" fillId="49" borderId="54" xfId="0" applyFont="1" applyFill="1" applyBorder="1" applyAlignment="1">
      <alignment/>
    </xf>
    <xf numFmtId="0" fontId="5" fillId="8" borderId="55" xfId="0" applyFont="1" applyFill="1" applyBorder="1" applyAlignment="1">
      <alignment/>
    </xf>
    <xf numFmtId="0" fontId="3" fillId="49" borderId="55" xfId="0" applyFont="1" applyFill="1" applyBorder="1" applyAlignment="1">
      <alignment/>
    </xf>
    <xf numFmtId="0" fontId="76" fillId="8" borderId="55" xfId="0" applyFont="1" applyFill="1" applyBorder="1" applyAlignment="1">
      <alignment/>
    </xf>
    <xf numFmtId="3" fontId="76" fillId="8" borderId="55" xfId="0" applyNumberFormat="1" applyFont="1" applyFill="1" applyBorder="1" applyAlignment="1">
      <alignment/>
    </xf>
    <xf numFmtId="3" fontId="76" fillId="8" borderId="56" xfId="0" applyNumberFormat="1" applyFont="1" applyFill="1" applyBorder="1" applyAlignment="1">
      <alignment/>
    </xf>
    <xf numFmtId="0" fontId="3" fillId="52" borderId="55" xfId="0" applyFont="1" applyFill="1" applyBorder="1" applyAlignment="1">
      <alignment/>
    </xf>
    <xf numFmtId="3" fontId="76" fillId="8" borderId="57" xfId="0" applyNumberFormat="1" applyFont="1" applyFill="1" applyBorder="1" applyAlignment="1">
      <alignment/>
    </xf>
    <xf numFmtId="0" fontId="5" fillId="8" borderId="58" xfId="0" applyFont="1" applyFill="1" applyBorder="1" applyAlignment="1">
      <alignment/>
    </xf>
    <xf numFmtId="0" fontId="3" fillId="50" borderId="59" xfId="0" applyFont="1" applyFill="1" applyBorder="1" applyAlignment="1" applyProtection="1">
      <alignment/>
      <protection locked="0"/>
    </xf>
    <xf numFmtId="0" fontId="3" fillId="0" borderId="55" xfId="0" applyFont="1" applyBorder="1" applyAlignment="1" applyProtection="1">
      <alignment/>
      <protection locked="0"/>
    </xf>
    <xf numFmtId="0" fontId="3" fillId="53" borderId="55" xfId="0" applyFont="1" applyFill="1" applyBorder="1" applyAlignment="1" applyProtection="1">
      <alignment/>
      <protection locked="0"/>
    </xf>
    <xf numFmtId="0" fontId="3" fillId="0" borderId="27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53" borderId="36" xfId="0" applyFont="1" applyFill="1" applyBorder="1" applyAlignment="1" applyProtection="1">
      <alignment/>
      <protection locked="0"/>
    </xf>
    <xf numFmtId="0" fontId="79" fillId="53" borderId="17" xfId="0" applyFont="1" applyFill="1" applyBorder="1" applyAlignment="1" applyProtection="1">
      <alignment/>
      <protection locked="0"/>
    </xf>
    <xf numFmtId="3" fontId="3" fillId="53" borderId="36" xfId="0" applyNumberFormat="1" applyFont="1" applyFill="1" applyBorder="1" applyAlignment="1" applyProtection="1">
      <alignment/>
      <protection locked="0"/>
    </xf>
    <xf numFmtId="3" fontId="3" fillId="53" borderId="17" xfId="0" applyNumberFormat="1" applyFont="1" applyFill="1" applyBorder="1" applyAlignment="1" applyProtection="1">
      <alignment/>
      <protection locked="0"/>
    </xf>
    <xf numFmtId="3" fontId="3" fillId="0" borderId="36" xfId="0" applyNumberFormat="1" applyFont="1" applyFill="1" applyBorder="1" applyAlignment="1" applyProtection="1">
      <alignment/>
      <protection locked="0"/>
    </xf>
    <xf numFmtId="3" fontId="3" fillId="0" borderId="17" xfId="0" applyNumberFormat="1" applyFont="1" applyFill="1" applyBorder="1" applyAlignment="1" applyProtection="1">
      <alignment/>
      <protection locked="0"/>
    </xf>
    <xf numFmtId="4" fontId="3" fillId="50" borderId="19" xfId="0" applyNumberFormat="1" applyFont="1" applyFill="1" applyBorder="1" applyAlignment="1" applyProtection="1">
      <alignment/>
      <protection locked="0"/>
    </xf>
    <xf numFmtId="4" fontId="3" fillId="50" borderId="57" xfId="0" applyNumberFormat="1" applyFont="1" applyFill="1" applyBorder="1" applyAlignment="1" applyProtection="1">
      <alignment/>
      <protection locked="0"/>
    </xf>
    <xf numFmtId="4" fontId="3" fillId="50" borderId="57" xfId="0" applyNumberFormat="1" applyFont="1" applyFill="1" applyBorder="1" applyAlignment="1" applyProtection="1" quotePrefix="1">
      <alignment/>
      <protection locked="0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51" borderId="43" xfId="0" applyFill="1" applyBorder="1" applyAlignment="1">
      <alignment/>
    </xf>
    <xf numFmtId="0" fontId="9" fillId="51" borderId="0" xfId="0" applyFont="1" applyFill="1" applyAlignment="1">
      <alignment/>
    </xf>
    <xf numFmtId="0" fontId="10" fillId="51" borderId="0" xfId="0" applyFont="1" applyFill="1" applyAlignment="1">
      <alignment/>
    </xf>
    <xf numFmtId="0" fontId="8" fillId="51" borderId="0" xfId="0" applyFont="1" applyFill="1" applyBorder="1" applyAlignment="1">
      <alignment horizontal="left" vertical="center"/>
    </xf>
    <xf numFmtId="0" fontId="8" fillId="51" borderId="45" xfId="0" applyFont="1" applyFill="1" applyBorder="1" applyAlignment="1">
      <alignment horizontal="left" vertical="center"/>
    </xf>
    <xf numFmtId="0" fontId="0" fillId="51" borderId="45" xfId="0" applyFill="1" applyBorder="1" applyAlignment="1">
      <alignment/>
    </xf>
    <xf numFmtId="0" fontId="76" fillId="51" borderId="60" xfId="0" applyFont="1" applyFill="1" applyBorder="1" applyAlignment="1">
      <alignment/>
    </xf>
    <xf numFmtId="0" fontId="6" fillId="51" borderId="0" xfId="0" applyFont="1" applyFill="1" applyBorder="1" applyAlignment="1" quotePrefix="1">
      <alignment/>
    </xf>
    <xf numFmtId="4" fontId="3" fillId="52" borderId="20" xfId="0" applyNumberFormat="1" applyFont="1" applyFill="1" applyBorder="1" applyAlignment="1">
      <alignment/>
    </xf>
    <xf numFmtId="4" fontId="4" fillId="52" borderId="20" xfId="0" applyNumberFormat="1" applyFont="1" applyFill="1" applyBorder="1" applyAlignment="1">
      <alignment/>
    </xf>
    <xf numFmtId="4" fontId="3" fillId="52" borderId="52" xfId="0" applyNumberFormat="1" applyFont="1" applyFill="1" applyBorder="1" applyAlignment="1">
      <alignment/>
    </xf>
    <xf numFmtId="4" fontId="3" fillId="8" borderId="35" xfId="0" applyNumberFormat="1" applyFont="1" applyFill="1" applyBorder="1" applyAlignment="1">
      <alignment horizontal="left"/>
    </xf>
    <xf numFmtId="4" fontId="3" fillId="8" borderId="27" xfId="0" applyNumberFormat="1" applyFont="1" applyFill="1" applyBorder="1" applyAlignment="1" quotePrefix="1">
      <alignment horizontal="left"/>
    </xf>
    <xf numFmtId="4" fontId="3" fillId="8" borderId="28" xfId="0" applyNumberFormat="1" applyFont="1" applyFill="1" applyBorder="1" applyAlignment="1" quotePrefix="1">
      <alignment/>
    </xf>
    <xf numFmtId="4" fontId="3" fillId="8" borderId="27" xfId="0" applyNumberFormat="1" applyFont="1" applyFill="1" applyBorder="1" applyAlignment="1">
      <alignment horizontal="left"/>
    </xf>
    <xf numFmtId="4" fontId="3" fillId="0" borderId="0" xfId="42" applyNumberFormat="1" applyFont="1" applyAlignment="1" applyProtection="1">
      <alignment/>
      <protection locked="0"/>
    </xf>
    <xf numFmtId="4" fontId="3" fillId="8" borderId="34" xfId="0" applyNumberFormat="1" applyFont="1" applyFill="1" applyBorder="1" applyAlignment="1">
      <alignment horizontal="left"/>
    </xf>
    <xf numFmtId="4" fontId="3" fillId="8" borderId="59" xfId="0" applyNumberFormat="1" applyFont="1" applyFill="1" applyBorder="1" applyAlignment="1">
      <alignment horizontal="left"/>
    </xf>
    <xf numFmtId="2" fontId="4" fillId="51" borderId="0" xfId="0" applyNumberFormat="1" applyFont="1" applyFill="1" applyAlignment="1">
      <alignment/>
    </xf>
    <xf numFmtId="4" fontId="4" fillId="51" borderId="0" xfId="0" applyNumberFormat="1" applyFont="1" applyFill="1" applyAlignment="1">
      <alignment/>
    </xf>
    <xf numFmtId="0" fontId="0" fillId="0" borderId="23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8" fillId="51" borderId="42" xfId="0" applyFont="1" applyFill="1" applyBorder="1" applyAlignment="1">
      <alignment horizontal="left" vertical="center"/>
    </xf>
    <xf numFmtId="0" fontId="8" fillId="51" borderId="43" xfId="0" applyFont="1" applyFill="1" applyBorder="1" applyAlignment="1">
      <alignment horizontal="left" vertical="center"/>
    </xf>
    <xf numFmtId="0" fontId="8" fillId="51" borderId="51" xfId="0" applyFont="1" applyFill="1" applyBorder="1" applyAlignment="1">
      <alignment horizontal="left" vertical="center"/>
    </xf>
    <xf numFmtId="0" fontId="8" fillId="51" borderId="46" xfId="0" applyFont="1" applyFill="1" applyBorder="1" applyAlignment="1">
      <alignment horizontal="left" vertical="center"/>
    </xf>
    <xf numFmtId="0" fontId="4" fillId="51" borderId="43" xfId="0" applyFont="1" applyFill="1" applyBorder="1" applyAlignment="1">
      <alignment horizontal="center"/>
    </xf>
    <xf numFmtId="0" fontId="4" fillId="51" borderId="47" xfId="0" applyFont="1" applyFill="1" applyBorder="1" applyAlignment="1">
      <alignment horizontal="center"/>
    </xf>
    <xf numFmtId="0" fontId="4" fillId="51" borderId="46" xfId="0" applyFont="1" applyFill="1" applyBorder="1" applyAlignment="1">
      <alignment horizontal="center"/>
    </xf>
    <xf numFmtId="0" fontId="4" fillId="51" borderId="60" xfId="0" applyFont="1" applyFill="1" applyBorder="1" applyAlignment="1">
      <alignment horizont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order" xfId="60"/>
    <cellStyle name="SAPDataCell" xfId="61"/>
    <cellStyle name="SAPDataTotalCell" xfId="62"/>
    <cellStyle name="SAPDimensionCell" xfId="63"/>
    <cellStyle name="SAPEditableDataCell" xfId="64"/>
    <cellStyle name="SAPEditableDataTotalCell" xfId="65"/>
    <cellStyle name="SAPEmphasized" xfId="66"/>
    <cellStyle name="SAPEmphasizedEditableDataCell" xfId="67"/>
    <cellStyle name="SAPEmphasizedEditableDataTotalCell" xfId="68"/>
    <cellStyle name="SAPEmphasizedLockedDataCell" xfId="69"/>
    <cellStyle name="SAPEmphasizedLockedDataTotalCell" xfId="70"/>
    <cellStyle name="SAPEmphasizedReadonlyDataCell" xfId="71"/>
    <cellStyle name="SAPEmphasizedReadonlyDataTotalCell" xfId="72"/>
    <cellStyle name="SAPEmphasizedTotal" xfId="73"/>
    <cellStyle name="SAPError" xfId="74"/>
    <cellStyle name="SAPExceptionLevel1" xfId="75"/>
    <cellStyle name="SAPExceptionLevel2" xfId="76"/>
    <cellStyle name="SAPExceptionLevel3" xfId="77"/>
    <cellStyle name="SAPExceptionLevel4" xfId="78"/>
    <cellStyle name="SAPExceptionLevel5" xfId="79"/>
    <cellStyle name="SAPExceptionLevel6" xfId="80"/>
    <cellStyle name="SAPExceptionLevel7" xfId="81"/>
    <cellStyle name="SAPExceptionLevel8" xfId="82"/>
    <cellStyle name="SAPExceptionLevel9" xfId="83"/>
    <cellStyle name="SAPFormula" xfId="84"/>
    <cellStyle name="SAPGroupingFillCell" xfId="85"/>
    <cellStyle name="SAPHierarchyCell0" xfId="86"/>
    <cellStyle name="SAPHierarchyCell1" xfId="87"/>
    <cellStyle name="SAPHierarchyCell2" xfId="88"/>
    <cellStyle name="SAPHierarchyCell3" xfId="89"/>
    <cellStyle name="SAPHierarchyCell4" xfId="90"/>
    <cellStyle name="SAPLockedDataCell" xfId="91"/>
    <cellStyle name="SAPLockedDataTotalCell" xfId="92"/>
    <cellStyle name="SAPMemberCell" xfId="93"/>
    <cellStyle name="SAPMemberTotalCell" xfId="94"/>
    <cellStyle name="SAPMessageText" xfId="95"/>
    <cellStyle name="SAPReadonlyDataCell" xfId="96"/>
    <cellStyle name="SAPReadonlyDataTotalCell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abSelected="1" zoomScale="98" zoomScaleNormal="98" zoomScalePageLayoutView="0" workbookViewId="0" topLeftCell="A42">
      <selection activeCell="D61" sqref="D61"/>
    </sheetView>
  </sheetViews>
  <sheetFormatPr defaultColWidth="9.00390625" defaultRowHeight="15.75"/>
  <cols>
    <col min="1" max="1" width="6.625" style="0" customWidth="1"/>
    <col min="2" max="2" width="20.00390625" style="0" customWidth="1"/>
    <col min="3" max="3" width="5.75390625" style="0" customWidth="1"/>
    <col min="4" max="4" width="14.125" style="0" customWidth="1"/>
    <col min="5" max="5" width="16.25390625" style="0" customWidth="1"/>
    <col min="6" max="6" width="15.25390625" style="0" customWidth="1"/>
    <col min="7" max="7" width="15.625" style="0" customWidth="1"/>
    <col min="8" max="8" width="30.625" style="0" bestFit="1" customWidth="1"/>
    <col min="9" max="9" width="6.75390625" style="0" customWidth="1"/>
    <col min="10" max="10" width="13.875" style="0" customWidth="1"/>
    <col min="11" max="11" width="11.875" style="0" customWidth="1"/>
  </cols>
  <sheetData>
    <row r="1" spans="1:11" ht="5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5" customHeight="1">
      <c r="A2" s="10"/>
      <c r="B2" s="115" t="s">
        <v>27</v>
      </c>
      <c r="C2" s="116"/>
      <c r="D2" s="116"/>
      <c r="E2" s="115"/>
      <c r="F2" s="116"/>
      <c r="G2" s="10"/>
      <c r="H2" s="10"/>
      <c r="I2" s="10"/>
      <c r="J2" s="10"/>
      <c r="K2" s="10"/>
    </row>
    <row r="3" spans="1:11" s="2" customFormat="1" ht="9.75" customHeight="1" thickBo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thickBot="1">
      <c r="A4" s="12"/>
      <c r="B4" s="12"/>
      <c r="C4" s="12"/>
      <c r="D4" s="12"/>
      <c r="E4" s="12"/>
      <c r="F4" s="12"/>
      <c r="G4" s="12"/>
      <c r="H4" s="11" t="s">
        <v>25</v>
      </c>
      <c r="I4" s="134"/>
      <c r="J4" s="135"/>
      <c r="K4" s="12"/>
    </row>
    <row r="5" spans="1:11" ht="15" customHeight="1">
      <c r="A5" s="12"/>
      <c r="B5" s="136" t="s">
        <v>56</v>
      </c>
      <c r="C5" s="137"/>
      <c r="D5" s="137"/>
      <c r="E5" s="137"/>
      <c r="F5" s="140"/>
      <c r="G5" s="141"/>
      <c r="H5" s="12"/>
      <c r="I5" s="12"/>
      <c r="J5" s="12"/>
      <c r="K5" s="12"/>
    </row>
    <row r="6" spans="1:11" ht="15" customHeight="1" thickBot="1">
      <c r="A6" s="12"/>
      <c r="B6" s="138"/>
      <c r="C6" s="139"/>
      <c r="D6" s="139"/>
      <c r="E6" s="139"/>
      <c r="F6" s="142"/>
      <c r="G6" s="143"/>
      <c r="H6" s="12"/>
      <c r="I6" s="12"/>
      <c r="J6" s="12"/>
      <c r="K6" s="12"/>
    </row>
    <row r="7" spans="1:11" ht="15" customHeight="1">
      <c r="A7" s="12"/>
      <c r="B7" s="61" t="s">
        <v>64</v>
      </c>
      <c r="C7" s="117"/>
      <c r="D7" s="117"/>
      <c r="E7" s="117"/>
      <c r="F7" s="58"/>
      <c r="G7" s="119"/>
      <c r="H7" s="12"/>
      <c r="I7" s="12"/>
      <c r="J7" s="12"/>
      <c r="K7" s="12"/>
    </row>
    <row r="8" spans="1:11" ht="15" customHeight="1">
      <c r="A8" s="12"/>
      <c r="B8" s="61"/>
      <c r="C8" s="117"/>
      <c r="D8" s="117"/>
      <c r="E8" s="117"/>
      <c r="F8" s="58"/>
      <c r="G8" s="119"/>
      <c r="H8" s="12"/>
      <c r="I8" s="12"/>
      <c r="J8" s="12"/>
      <c r="K8" s="12"/>
    </row>
    <row r="9" spans="1:11" ht="15" customHeight="1">
      <c r="A9" s="12"/>
      <c r="B9" s="61" t="s">
        <v>65</v>
      </c>
      <c r="C9" s="117"/>
      <c r="D9" s="117"/>
      <c r="E9" s="117"/>
      <c r="F9" s="58"/>
      <c r="G9" s="119"/>
      <c r="H9" s="12"/>
      <c r="I9" s="12"/>
      <c r="J9" s="12"/>
      <c r="K9" s="12"/>
    </row>
    <row r="10" spans="1:11" ht="15" customHeight="1">
      <c r="A10" s="12"/>
      <c r="B10" s="61" t="s">
        <v>66</v>
      </c>
      <c r="C10" s="117"/>
      <c r="D10" s="117"/>
      <c r="E10" s="117"/>
      <c r="F10" s="58"/>
      <c r="G10" s="119"/>
      <c r="H10" s="12"/>
      <c r="I10" s="12"/>
      <c r="J10" s="12"/>
      <c r="K10" s="12"/>
    </row>
    <row r="11" spans="1:11" ht="15" customHeight="1" thickBot="1">
      <c r="A11" s="12"/>
      <c r="B11" s="61"/>
      <c r="C11" s="117"/>
      <c r="D11" s="117"/>
      <c r="E11" s="117"/>
      <c r="F11" s="117"/>
      <c r="G11" s="118"/>
      <c r="H11" s="12"/>
      <c r="I11" s="12"/>
      <c r="J11" s="12"/>
      <c r="K11" s="12"/>
    </row>
    <row r="12" spans="1:11" s="1" customFormat="1" ht="15" customHeight="1">
      <c r="A12" s="13"/>
      <c r="B12" s="59" t="s">
        <v>57</v>
      </c>
      <c r="C12" s="60"/>
      <c r="D12" s="60"/>
      <c r="E12" s="114"/>
      <c r="F12" s="114"/>
      <c r="G12" s="70"/>
      <c r="H12" s="12"/>
      <c r="I12" s="12"/>
      <c r="J12" s="12"/>
      <c r="K12" s="12"/>
    </row>
    <row r="13" spans="1:11" s="1" customFormat="1" ht="15" customHeight="1">
      <c r="A13" s="13"/>
      <c r="B13" s="61" t="s">
        <v>58</v>
      </c>
      <c r="C13" s="15"/>
      <c r="D13" s="16"/>
      <c r="E13" s="16"/>
      <c r="F13" s="16"/>
      <c r="G13" s="62"/>
      <c r="H13" s="12"/>
      <c r="I13" s="12"/>
      <c r="J13" s="12"/>
      <c r="K13" s="12"/>
    </row>
    <row r="14" spans="1:11" s="1" customFormat="1" ht="15" customHeight="1">
      <c r="A14" s="13"/>
      <c r="B14" s="61" t="s">
        <v>59</v>
      </c>
      <c r="C14" s="63"/>
      <c r="D14" s="69"/>
      <c r="E14" s="16"/>
      <c r="F14" s="16"/>
      <c r="G14" s="62"/>
      <c r="H14" s="12"/>
      <c r="I14" s="12"/>
      <c r="J14" s="12"/>
      <c r="K14" s="12"/>
    </row>
    <row r="15" spans="1:11" s="1" customFormat="1" ht="15" customHeight="1">
      <c r="A15" s="13"/>
      <c r="B15" s="64"/>
      <c r="C15" s="65"/>
      <c r="D15" s="69"/>
      <c r="E15" s="16"/>
      <c r="F15" s="69"/>
      <c r="G15" s="62"/>
      <c r="H15" s="12"/>
      <c r="I15" s="12"/>
      <c r="J15" s="12"/>
      <c r="K15" s="12"/>
    </row>
    <row r="16" spans="1:11" s="1" customFormat="1" ht="15" customHeight="1">
      <c r="A16" s="13"/>
      <c r="B16" s="61" t="s">
        <v>26</v>
      </c>
      <c r="C16" s="63"/>
      <c r="D16" s="69"/>
      <c r="E16" s="16"/>
      <c r="F16" s="16"/>
      <c r="G16" s="62"/>
      <c r="H16" s="12"/>
      <c r="I16" s="12"/>
      <c r="J16" s="12"/>
      <c r="K16" s="12"/>
    </row>
    <row r="17" spans="1:11" s="1" customFormat="1" ht="15" customHeight="1">
      <c r="A17" s="13"/>
      <c r="B17" s="61" t="s">
        <v>75</v>
      </c>
      <c r="C17" s="16"/>
      <c r="D17" s="16"/>
      <c r="E17" s="16"/>
      <c r="F17" s="16"/>
      <c r="G17" s="62"/>
      <c r="H17" s="12"/>
      <c r="I17" s="12"/>
      <c r="J17" s="12"/>
      <c r="K17" s="12"/>
    </row>
    <row r="18" spans="1:11" s="1" customFormat="1" ht="15" customHeight="1" thickBot="1">
      <c r="A18" s="13"/>
      <c r="B18" s="78"/>
      <c r="C18" s="66"/>
      <c r="D18" s="71"/>
      <c r="E18" s="71"/>
      <c r="F18" s="71"/>
      <c r="G18" s="120"/>
      <c r="H18" s="12"/>
      <c r="I18" s="12"/>
      <c r="J18" s="12"/>
      <c r="K18" s="12"/>
    </row>
    <row r="19" spans="1:11" s="1" customFormat="1" ht="15" customHeight="1" thickBot="1">
      <c r="A19" s="13"/>
      <c r="B19" s="121"/>
      <c r="C19" s="14"/>
      <c r="D19" s="16"/>
      <c r="E19" s="16"/>
      <c r="F19" s="16"/>
      <c r="G19" s="65"/>
      <c r="H19" s="12"/>
      <c r="I19" s="12"/>
      <c r="J19" s="12"/>
      <c r="K19" s="12"/>
    </row>
    <row r="20" spans="1:11" s="1" customFormat="1" ht="15" customHeight="1">
      <c r="A20" s="13"/>
      <c r="B20" s="136" t="s">
        <v>67</v>
      </c>
      <c r="C20" s="137"/>
      <c r="D20" s="137"/>
      <c r="E20" s="137"/>
      <c r="F20" s="140"/>
      <c r="G20" s="141"/>
      <c r="H20" s="12"/>
      <c r="I20" s="12"/>
      <c r="J20" s="12"/>
      <c r="K20" s="12"/>
    </row>
    <row r="21" spans="1:11" s="1" customFormat="1" ht="15" customHeight="1" thickBot="1">
      <c r="A21" s="13"/>
      <c r="B21" s="138"/>
      <c r="C21" s="139"/>
      <c r="D21" s="139"/>
      <c r="E21" s="139"/>
      <c r="F21" s="142"/>
      <c r="G21" s="143"/>
      <c r="H21" s="12"/>
      <c r="I21" s="12"/>
      <c r="J21" s="12"/>
      <c r="K21" s="12"/>
    </row>
    <row r="22" spans="1:11" s="1" customFormat="1" ht="15" customHeight="1" thickBot="1">
      <c r="A22" s="13"/>
      <c r="B22" s="61" t="s">
        <v>68</v>
      </c>
      <c r="C22" s="63"/>
      <c r="D22" s="69"/>
      <c r="E22" s="16"/>
      <c r="F22" s="16"/>
      <c r="G22" s="62"/>
      <c r="H22" s="12"/>
      <c r="I22" s="12"/>
      <c r="J22" s="12"/>
      <c r="K22" s="12"/>
    </row>
    <row r="23" spans="1:11" s="1" customFormat="1" ht="15" customHeight="1">
      <c r="A23" s="13"/>
      <c r="B23" s="59" t="s">
        <v>80</v>
      </c>
      <c r="C23" s="65"/>
      <c r="D23" s="69"/>
      <c r="E23" s="16"/>
      <c r="F23" s="69"/>
      <c r="G23" s="62"/>
      <c r="H23" s="12"/>
      <c r="I23" s="12"/>
      <c r="J23" s="12"/>
      <c r="K23" s="12"/>
    </row>
    <row r="24" spans="1:11" s="1" customFormat="1" ht="15" customHeight="1">
      <c r="A24" s="13"/>
      <c r="B24" s="61" t="s">
        <v>69</v>
      </c>
      <c r="C24" s="63"/>
      <c r="D24" s="69"/>
      <c r="E24" s="16"/>
      <c r="F24" s="16"/>
      <c r="G24" s="62"/>
      <c r="H24" s="12"/>
      <c r="I24" s="12"/>
      <c r="J24" s="12"/>
      <c r="K24" s="12"/>
    </row>
    <row r="25" spans="1:11" s="1" customFormat="1" ht="15" customHeight="1" thickBot="1">
      <c r="A25" s="13"/>
      <c r="B25" s="78"/>
      <c r="C25" s="66"/>
      <c r="D25" s="71"/>
      <c r="E25" s="71"/>
      <c r="F25" s="71"/>
      <c r="G25" s="120"/>
      <c r="H25" s="12"/>
      <c r="I25" s="12"/>
      <c r="J25" s="12"/>
      <c r="K25" s="12"/>
    </row>
    <row r="26" spans="1:11" s="1" customFormat="1" ht="15" customHeight="1" thickBot="1">
      <c r="A26" s="13"/>
      <c r="B26" s="13"/>
      <c r="C26" s="13"/>
      <c r="D26" s="13"/>
      <c r="E26" s="13"/>
      <c r="F26" s="13"/>
      <c r="G26" s="13"/>
      <c r="H26" s="12"/>
      <c r="I26" s="12"/>
      <c r="J26" s="12"/>
      <c r="K26" s="12"/>
    </row>
    <row r="27" spans="1:11" s="1" customFormat="1" ht="15" customHeight="1" thickBot="1">
      <c r="A27" s="12"/>
      <c r="B27" s="19" t="s">
        <v>18</v>
      </c>
      <c r="C27" s="12"/>
      <c r="D27" s="12"/>
      <c r="E27" s="12"/>
      <c r="F27" s="13"/>
      <c r="G27" s="13"/>
      <c r="H27" s="19" t="s">
        <v>32</v>
      </c>
      <c r="I27" s="14"/>
      <c r="J27" s="58"/>
      <c r="K27" s="13"/>
    </row>
    <row r="28" spans="1:11" s="1" customFormat="1" ht="15" customHeight="1" thickBot="1">
      <c r="A28" s="13"/>
      <c r="B28" s="20" t="s">
        <v>0</v>
      </c>
      <c r="C28" s="22"/>
      <c r="D28" s="23"/>
      <c r="E28" s="24"/>
      <c r="F28" s="13"/>
      <c r="G28" s="13"/>
      <c r="H28" s="33" t="s">
        <v>6</v>
      </c>
      <c r="I28" s="29" t="s">
        <v>1</v>
      </c>
      <c r="J28" s="30" t="s">
        <v>2</v>
      </c>
      <c r="K28" s="13"/>
    </row>
    <row r="29" spans="1:12" s="1" customFormat="1" ht="15" customHeight="1" thickBot="1">
      <c r="A29" s="13"/>
      <c r="B29" s="73" t="s">
        <v>12</v>
      </c>
      <c r="C29" s="74" t="s">
        <v>1</v>
      </c>
      <c r="D29" s="74" t="s">
        <v>4</v>
      </c>
      <c r="E29" s="75" t="s">
        <v>2</v>
      </c>
      <c r="F29" s="13"/>
      <c r="G29" s="13"/>
      <c r="H29" s="51">
        <v>2006</v>
      </c>
      <c r="I29" s="97"/>
      <c r="J29" s="72">
        <f>IF(C33&gt;0,E33*I29/C33,0)</f>
        <v>0</v>
      </c>
      <c r="K29" s="132"/>
      <c r="L29" s="112"/>
    </row>
    <row r="30" spans="1:12" s="1" customFormat="1" ht="15" customHeight="1">
      <c r="A30" s="13"/>
      <c r="B30" s="82" t="s">
        <v>28</v>
      </c>
      <c r="C30" s="100"/>
      <c r="D30" s="83">
        <v>203.72</v>
      </c>
      <c r="E30" s="84">
        <f>C30*D30</f>
        <v>0</v>
      </c>
      <c r="F30" s="13"/>
      <c r="G30" s="13"/>
      <c r="H30" s="52">
        <v>2007</v>
      </c>
      <c r="I30" s="98"/>
      <c r="J30" s="49">
        <f>IF(C33&gt;0,E33*I30/C33,0)</f>
        <v>0</v>
      </c>
      <c r="K30" s="132"/>
      <c r="L30" s="112"/>
    </row>
    <row r="31" spans="1:12" s="1" customFormat="1" ht="15" customHeight="1">
      <c r="A31" s="13"/>
      <c r="B31" s="21" t="s">
        <v>10</v>
      </c>
      <c r="C31" s="101"/>
      <c r="D31" s="42">
        <v>101.86</v>
      </c>
      <c r="E31" s="43">
        <f aca="true" t="shared" si="0" ref="E31:E38">C31*D31</f>
        <v>0</v>
      </c>
      <c r="F31" s="13"/>
      <c r="G31" s="13"/>
      <c r="H31" s="53">
        <v>2008</v>
      </c>
      <c r="I31" s="98"/>
      <c r="J31" s="49">
        <f>IF(C33&gt;0,E33*I31/C33,0)</f>
        <v>0</v>
      </c>
      <c r="K31" s="132"/>
      <c r="L31" s="112"/>
    </row>
    <row r="32" spans="1:12" s="1" customFormat="1" ht="15" customHeight="1" thickBot="1">
      <c r="A32" s="13"/>
      <c r="B32" s="21" t="s">
        <v>11</v>
      </c>
      <c r="C32" s="102"/>
      <c r="D32" s="44">
        <v>71.3</v>
      </c>
      <c r="E32" s="45">
        <f t="shared" si="0"/>
        <v>0</v>
      </c>
      <c r="F32" s="13"/>
      <c r="G32" s="13"/>
      <c r="H32" s="54" t="s">
        <v>33</v>
      </c>
      <c r="I32" s="88">
        <f>SUM(I29:I31)</f>
        <v>0</v>
      </c>
      <c r="J32" s="48">
        <f>IF(I32&gt;0,J29+J30+J31,0)</f>
        <v>0</v>
      </c>
      <c r="K32" s="132"/>
      <c r="L32" s="112"/>
    </row>
    <row r="33" spans="1:12" s="1" customFormat="1" ht="15" customHeight="1">
      <c r="A33" s="13"/>
      <c r="B33" s="21" t="s">
        <v>5</v>
      </c>
      <c r="C33" s="9">
        <f>SUM(C30:C32)</f>
        <v>0</v>
      </c>
      <c r="D33" s="46"/>
      <c r="E33" s="47">
        <f>SUM(E30:E32)</f>
        <v>0</v>
      </c>
      <c r="F33" s="13"/>
      <c r="G33" s="13"/>
      <c r="H33" s="55" t="s">
        <v>7</v>
      </c>
      <c r="I33" s="89">
        <f>C33-I32</f>
        <v>0</v>
      </c>
      <c r="J33" s="31">
        <f>E33-J32</f>
        <v>0</v>
      </c>
      <c r="K33" s="133"/>
      <c r="L33" s="112"/>
    </row>
    <row r="34" spans="1:12" s="1" customFormat="1" ht="15" customHeight="1">
      <c r="A34" s="13"/>
      <c r="B34" s="21" t="s">
        <v>13</v>
      </c>
      <c r="C34" s="101"/>
      <c r="D34" s="42">
        <v>85.21</v>
      </c>
      <c r="E34" s="43">
        <f t="shared" si="0"/>
        <v>0</v>
      </c>
      <c r="F34" s="13"/>
      <c r="G34" s="13"/>
      <c r="H34" s="56">
        <v>2009</v>
      </c>
      <c r="I34" s="98"/>
      <c r="J34" s="3">
        <f>IF(I34&gt;0,(E36-J32)*(I34/(C36-I32)),0)</f>
        <v>0</v>
      </c>
      <c r="K34" s="133"/>
      <c r="L34" s="112"/>
    </row>
    <row r="35" spans="1:12" s="1" customFormat="1" ht="15" customHeight="1" thickBot="1">
      <c r="A35" s="13"/>
      <c r="B35" s="21" t="s">
        <v>14</v>
      </c>
      <c r="C35" s="102"/>
      <c r="D35" s="44">
        <v>59.65</v>
      </c>
      <c r="E35" s="45">
        <f t="shared" si="0"/>
        <v>0</v>
      </c>
      <c r="F35" s="13"/>
      <c r="G35" s="13"/>
      <c r="H35" s="54" t="s">
        <v>34</v>
      </c>
      <c r="I35" s="90">
        <f>I32+I34</f>
        <v>0</v>
      </c>
      <c r="J35" s="3">
        <f>J32+J34</f>
        <v>0</v>
      </c>
      <c r="K35" s="133"/>
      <c r="L35" s="112"/>
    </row>
    <row r="36" spans="1:12" s="1" customFormat="1" ht="15" customHeight="1">
      <c r="A36" s="13"/>
      <c r="B36" s="21" t="s">
        <v>5</v>
      </c>
      <c r="C36" s="9">
        <f>SUM(C33:C35)</f>
        <v>0</v>
      </c>
      <c r="D36" s="46"/>
      <c r="E36" s="47">
        <f>SUM(E33:E35)</f>
        <v>0</v>
      </c>
      <c r="F36" s="13"/>
      <c r="G36" s="13"/>
      <c r="H36" s="55" t="s">
        <v>7</v>
      </c>
      <c r="I36" s="89">
        <f>C36-I35</f>
        <v>0</v>
      </c>
      <c r="J36" s="31">
        <f>E36-J35</f>
        <v>0</v>
      </c>
      <c r="K36" s="133"/>
      <c r="L36" s="112"/>
    </row>
    <row r="37" spans="1:12" s="1" customFormat="1" ht="15" customHeight="1">
      <c r="A37" s="13"/>
      <c r="B37" s="21" t="s">
        <v>15</v>
      </c>
      <c r="C37" s="101"/>
      <c r="D37" s="42">
        <v>135.94</v>
      </c>
      <c r="E37" s="43">
        <f t="shared" si="0"/>
        <v>0</v>
      </c>
      <c r="F37" s="13"/>
      <c r="G37" s="13"/>
      <c r="H37" s="56">
        <v>2010</v>
      </c>
      <c r="I37" s="98"/>
      <c r="J37" s="3">
        <f>IF(I37&gt;0,(E39-J35)*(I37/(C39-I35)),0)</f>
        <v>0</v>
      </c>
      <c r="K37" s="133"/>
      <c r="L37" s="112"/>
    </row>
    <row r="38" spans="1:12" s="1" customFormat="1" ht="15" customHeight="1" thickBot="1">
      <c r="A38" s="13"/>
      <c r="B38" s="21" t="s">
        <v>16</v>
      </c>
      <c r="C38" s="102"/>
      <c r="D38" s="44">
        <v>95.16</v>
      </c>
      <c r="E38" s="45">
        <f t="shared" si="0"/>
        <v>0</v>
      </c>
      <c r="F38" s="13"/>
      <c r="G38" s="13"/>
      <c r="H38" s="54" t="s">
        <v>35</v>
      </c>
      <c r="I38" s="90">
        <f>I35+I37</f>
        <v>0</v>
      </c>
      <c r="J38" s="3">
        <f>J35+J37</f>
        <v>0</v>
      </c>
      <c r="K38" s="133"/>
      <c r="L38" s="112"/>
    </row>
    <row r="39" spans="1:12" s="1" customFormat="1" ht="15" customHeight="1">
      <c r="A39" s="13"/>
      <c r="B39" s="21" t="s">
        <v>5</v>
      </c>
      <c r="C39" s="8">
        <f>SUM(C36:C38)</f>
        <v>0</v>
      </c>
      <c r="D39" s="122"/>
      <c r="E39" s="48">
        <f>SUM(E36:E38)</f>
        <v>0</v>
      </c>
      <c r="F39" s="13"/>
      <c r="G39" s="13"/>
      <c r="H39" s="57" t="s">
        <v>7</v>
      </c>
      <c r="I39" s="89">
        <f>C39-I38</f>
        <v>0</v>
      </c>
      <c r="J39" s="32">
        <f>E39-J38</f>
        <v>0</v>
      </c>
      <c r="K39" s="133"/>
      <c r="L39" s="112"/>
    </row>
    <row r="40" spans="1:12" s="1" customFormat="1" ht="15" customHeight="1">
      <c r="A40" s="13"/>
      <c r="B40" s="21" t="s">
        <v>20</v>
      </c>
      <c r="C40" s="103"/>
      <c r="D40" s="42">
        <v>151.55</v>
      </c>
      <c r="E40" s="43">
        <f>C40*D40</f>
        <v>0</v>
      </c>
      <c r="F40" s="13"/>
      <c r="G40" s="13"/>
      <c r="H40" s="56" t="s">
        <v>62</v>
      </c>
      <c r="I40" s="99"/>
      <c r="J40" s="3">
        <f>IF(I40&gt;0,(E42-J38)*(I40/(C42-I38)),0)</f>
        <v>0</v>
      </c>
      <c r="K40" s="133"/>
      <c r="L40" s="112"/>
    </row>
    <row r="41" spans="1:12" s="1" customFormat="1" ht="15" customHeight="1" thickBot="1">
      <c r="A41" s="13"/>
      <c r="B41" s="21" t="s">
        <v>21</v>
      </c>
      <c r="C41" s="104"/>
      <c r="D41" s="44">
        <v>106.09</v>
      </c>
      <c r="E41" s="45">
        <f>C41*D41</f>
        <v>0</v>
      </c>
      <c r="F41" s="13"/>
      <c r="G41" s="13"/>
      <c r="H41" s="56" t="s">
        <v>63</v>
      </c>
      <c r="I41" s="98"/>
      <c r="J41" s="77">
        <f>IF(I41&gt;0,(E42-J38+E46-J40)*(I41/(C42-I38+C46-I40)),0)</f>
        <v>0</v>
      </c>
      <c r="K41" s="133"/>
      <c r="L41" s="112"/>
    </row>
    <row r="42" spans="1:12" s="1" customFormat="1" ht="15" customHeight="1">
      <c r="A42" s="13"/>
      <c r="B42" s="21" t="s">
        <v>5</v>
      </c>
      <c r="C42" s="9">
        <f>SUM(C39:C41)</f>
        <v>0</v>
      </c>
      <c r="D42" s="46"/>
      <c r="E42" s="47">
        <f>SUM(E39:E41)</f>
        <v>0</v>
      </c>
      <c r="F42" s="13"/>
      <c r="G42" s="13"/>
      <c r="H42" s="54" t="s">
        <v>36</v>
      </c>
      <c r="I42" s="90">
        <f>I38+I40+I41</f>
        <v>0</v>
      </c>
      <c r="J42" s="3">
        <f>J38+J40+J41</f>
        <v>0</v>
      </c>
      <c r="K42" s="133"/>
      <c r="L42" s="112"/>
    </row>
    <row r="43" spans="1:12" s="1" customFormat="1" ht="15" customHeight="1">
      <c r="A43" s="13"/>
      <c r="B43" s="21" t="s">
        <v>22</v>
      </c>
      <c r="C43" s="105"/>
      <c r="D43" s="42">
        <v>228.54</v>
      </c>
      <c r="E43" s="43">
        <f>C43*D43</f>
        <v>0</v>
      </c>
      <c r="F43" s="13"/>
      <c r="G43" s="13"/>
      <c r="H43" s="55" t="s">
        <v>7</v>
      </c>
      <c r="I43" s="91">
        <f>C42-I42+C46</f>
        <v>0</v>
      </c>
      <c r="J43" s="32">
        <f>E42-J42+E46</f>
        <v>0</v>
      </c>
      <c r="K43" s="133"/>
      <c r="L43" s="112"/>
    </row>
    <row r="44" spans="1:12" s="1" customFormat="1" ht="15" customHeight="1" thickBot="1">
      <c r="A44" s="13"/>
      <c r="B44" s="21" t="s">
        <v>23</v>
      </c>
      <c r="C44" s="106"/>
      <c r="D44" s="44">
        <v>159.98</v>
      </c>
      <c r="E44" s="45">
        <f>C44*D44</f>
        <v>0</v>
      </c>
      <c r="F44" s="13"/>
      <c r="G44" s="13"/>
      <c r="H44" s="56">
        <v>2012</v>
      </c>
      <c r="I44" s="99"/>
      <c r="J44" s="3">
        <f>IF(I44&gt;0,(E42-J42+E46)*(I44/(C42-I42+C46)),0)</f>
        <v>0</v>
      </c>
      <c r="K44" s="133"/>
      <c r="L44" s="112"/>
    </row>
    <row r="45" spans="1:12" s="1" customFormat="1" ht="15" customHeight="1">
      <c r="A45" s="13"/>
      <c r="B45" s="27" t="s">
        <v>5</v>
      </c>
      <c r="C45" s="28">
        <f>SUM(C42:C44)</f>
        <v>0</v>
      </c>
      <c r="D45" s="122"/>
      <c r="E45" s="48">
        <f>SUM(E42:E44)</f>
        <v>0</v>
      </c>
      <c r="F45" s="13"/>
      <c r="G45" s="13"/>
      <c r="H45" s="54" t="s">
        <v>37</v>
      </c>
      <c r="I45" s="90">
        <f>I42+I44</f>
        <v>0</v>
      </c>
      <c r="J45" s="3">
        <f>J42+J44</f>
        <v>0</v>
      </c>
      <c r="K45" s="133"/>
      <c r="L45" s="112"/>
    </row>
    <row r="46" spans="1:12" s="1" customFormat="1" ht="15" customHeight="1">
      <c r="A46" s="13"/>
      <c r="B46" s="50" t="s">
        <v>29</v>
      </c>
      <c r="C46" s="103"/>
      <c r="D46" s="42">
        <v>662.08</v>
      </c>
      <c r="E46" s="43">
        <f>C46*D46</f>
        <v>0</v>
      </c>
      <c r="F46" s="13"/>
      <c r="G46" s="13"/>
      <c r="H46" s="55" t="s">
        <v>7</v>
      </c>
      <c r="I46" s="92">
        <f>C45-I45+C46</f>
        <v>0</v>
      </c>
      <c r="J46" s="32">
        <f>E42-J45+E46</f>
        <v>0</v>
      </c>
      <c r="K46" s="133"/>
      <c r="L46" s="112"/>
    </row>
    <row r="47" spans="1:14" s="1" customFormat="1" ht="15" customHeight="1">
      <c r="A47" s="13"/>
      <c r="B47" s="50" t="s">
        <v>30</v>
      </c>
      <c r="C47" s="101"/>
      <c r="D47" s="42">
        <v>397.25</v>
      </c>
      <c r="E47" s="43">
        <f>C47*D47</f>
        <v>0</v>
      </c>
      <c r="F47" s="13"/>
      <c r="G47" s="13"/>
      <c r="H47" s="56">
        <v>2013</v>
      </c>
      <c r="I47" s="99"/>
      <c r="J47" s="3">
        <f>IF(I47&gt;0,(E45-J45+E46)*(I47/(C45-I45+C46)),0)</f>
        <v>0</v>
      </c>
      <c r="K47" s="133"/>
      <c r="L47" s="112"/>
      <c r="M47"/>
      <c r="N47"/>
    </row>
    <row r="48" spans="1:14" s="1" customFormat="1" ht="15" customHeight="1" thickBot="1">
      <c r="A48" s="13"/>
      <c r="B48" s="50" t="s">
        <v>31</v>
      </c>
      <c r="C48" s="102"/>
      <c r="D48" s="44">
        <v>165.52</v>
      </c>
      <c r="E48" s="45">
        <f>C48*D48</f>
        <v>0</v>
      </c>
      <c r="F48" s="13"/>
      <c r="G48" s="13"/>
      <c r="H48" s="54" t="s">
        <v>38</v>
      </c>
      <c r="I48" s="90">
        <f>I45+I47</f>
        <v>0</v>
      </c>
      <c r="J48" s="3">
        <f>J45+J47</f>
        <v>0</v>
      </c>
      <c r="K48" s="133"/>
      <c r="L48" s="112"/>
      <c r="M48"/>
      <c r="N48"/>
    </row>
    <row r="49" spans="1:12" s="1" customFormat="1" ht="15" customHeight="1">
      <c r="A49" s="13"/>
      <c r="B49" s="67" t="s">
        <v>5</v>
      </c>
      <c r="C49" s="68">
        <f>SUM(C45:C48)</f>
        <v>0</v>
      </c>
      <c r="D49" s="123"/>
      <c r="E49" s="48">
        <f>SUM(E45:E48)</f>
        <v>0</v>
      </c>
      <c r="F49" s="13"/>
      <c r="G49" s="16"/>
      <c r="H49" s="57" t="s">
        <v>7</v>
      </c>
      <c r="I49" s="93">
        <f>C45-I48+C46</f>
        <v>0</v>
      </c>
      <c r="J49" s="32">
        <f>E45-J48+E46</f>
        <v>0</v>
      </c>
      <c r="K49" s="133"/>
      <c r="L49" s="112"/>
    </row>
    <row r="50" spans="1:12" s="1" customFormat="1" ht="15" customHeight="1">
      <c r="A50" s="13"/>
      <c r="B50" s="50" t="str">
        <f>IF(C50&gt;0,"2016 (pris: 442,31)*","2016 (pris: 442,31)")</f>
        <v>2016 (pris: 442,31)</v>
      </c>
      <c r="C50" s="107"/>
      <c r="D50" s="42">
        <v>700.91</v>
      </c>
      <c r="E50" s="43">
        <f>C50*D50</f>
        <v>0</v>
      </c>
      <c r="F50" s="13"/>
      <c r="G50" s="17"/>
      <c r="H50" s="56">
        <v>2014</v>
      </c>
      <c r="I50" s="99"/>
      <c r="J50" s="3">
        <f>IF(I50&gt;0,(E45-J48+E46)*(I50/(C45-I48+C46)),0)</f>
        <v>0</v>
      </c>
      <c r="K50" s="133"/>
      <c r="L50" s="112"/>
    </row>
    <row r="51" spans="1:12" s="1" customFormat="1" ht="15" customHeight="1">
      <c r="A51" s="13"/>
      <c r="B51" s="50" t="str">
        <f>IF(C51&gt;0,"2016 (pris:398,08)*","2016 (pris: 398,08)")</f>
        <v>2016 (pris: 398,08)</v>
      </c>
      <c r="C51" s="107"/>
      <c r="D51" s="42">
        <v>700.91</v>
      </c>
      <c r="E51" s="43">
        <f>C51*D51</f>
        <v>0</v>
      </c>
      <c r="F51" s="13"/>
      <c r="G51" s="15"/>
      <c r="H51" s="54" t="s">
        <v>39</v>
      </c>
      <c r="I51" s="90">
        <f>I48+I50</f>
        <v>0</v>
      </c>
      <c r="J51" s="3">
        <f>J48+J50</f>
        <v>0</v>
      </c>
      <c r="K51" s="133"/>
      <c r="L51" s="112"/>
    </row>
    <row r="52" spans="1:12" s="1" customFormat="1" ht="15" customHeight="1" thickBot="1">
      <c r="A52" s="13"/>
      <c r="B52" s="50" t="str">
        <f>IF(C52&gt;0,"2016 (pris: 221,16)*","2016 (pris: 221,16)")</f>
        <v>2016 (pris: 221,16)</v>
      </c>
      <c r="C52" s="107"/>
      <c r="D52" s="44">
        <v>700.91</v>
      </c>
      <c r="E52" s="45">
        <f>C52*D52</f>
        <v>0</v>
      </c>
      <c r="F52" s="13"/>
      <c r="G52" s="17"/>
      <c r="H52" s="57" t="s">
        <v>7</v>
      </c>
      <c r="I52" s="93">
        <f>C45-I51+C46</f>
        <v>0</v>
      </c>
      <c r="J52" s="32">
        <f>E45-J51+E46</f>
        <v>0</v>
      </c>
      <c r="K52" s="133"/>
      <c r="L52" s="112"/>
    </row>
    <row r="53" spans="1:12" s="1" customFormat="1" ht="15" customHeight="1">
      <c r="A53" s="13"/>
      <c r="B53" s="27" t="s">
        <v>5</v>
      </c>
      <c r="C53" s="68">
        <f>SUM(C49:C52)</f>
        <v>0</v>
      </c>
      <c r="D53" s="122"/>
      <c r="E53" s="48">
        <f>SUM(E49:E52)</f>
        <v>0</v>
      </c>
      <c r="F53" s="13"/>
      <c r="G53" s="13"/>
      <c r="H53" s="56">
        <v>2015</v>
      </c>
      <c r="I53" s="99"/>
      <c r="J53" s="3">
        <f>IF(I53&gt;0,(E45-J51+E46)*(I53/(C45-I51+C46)),0)</f>
        <v>0</v>
      </c>
      <c r="K53" s="133"/>
      <c r="L53" s="112"/>
    </row>
    <row r="54" spans="1:12" s="1" customFormat="1" ht="15" customHeight="1">
      <c r="A54" s="13"/>
      <c r="B54" s="21" t="s">
        <v>50</v>
      </c>
      <c r="C54" s="107"/>
      <c r="D54" s="42">
        <v>883.78</v>
      </c>
      <c r="E54" s="43">
        <f>C54*D54</f>
        <v>0</v>
      </c>
      <c r="F54" s="13"/>
      <c r="G54" s="13"/>
      <c r="H54" s="54" t="s">
        <v>40</v>
      </c>
      <c r="I54" s="90">
        <f>I51+I53</f>
        <v>0</v>
      </c>
      <c r="J54" s="3">
        <f>J51+J53</f>
        <v>0</v>
      </c>
      <c r="K54" s="133"/>
      <c r="L54" s="112"/>
    </row>
    <row r="55" spans="1:12" s="1" customFormat="1" ht="15" customHeight="1">
      <c r="A55" s="13"/>
      <c r="B55" s="21" t="s">
        <v>51</v>
      </c>
      <c r="C55" s="107"/>
      <c r="D55" s="42">
        <v>662.84</v>
      </c>
      <c r="E55" s="43">
        <f>C55*D55</f>
        <v>0</v>
      </c>
      <c r="F55" s="13"/>
      <c r="G55" s="13"/>
      <c r="H55" s="57" t="s">
        <v>7</v>
      </c>
      <c r="I55" s="93">
        <f>C45-I54+C46</f>
        <v>0</v>
      </c>
      <c r="J55" s="32">
        <f>E45-J54+E46</f>
        <v>0</v>
      </c>
      <c r="K55" s="133"/>
      <c r="L55" s="112"/>
    </row>
    <row r="56" spans="1:12" s="1" customFormat="1" ht="15" customHeight="1" thickBot="1">
      <c r="A56" s="13"/>
      <c r="B56" s="21" t="s">
        <v>52</v>
      </c>
      <c r="C56" s="107"/>
      <c r="D56" s="44">
        <v>220.95</v>
      </c>
      <c r="E56" s="45">
        <f>C56*D56</f>
        <v>0</v>
      </c>
      <c r="F56" s="13"/>
      <c r="G56" s="13"/>
      <c r="H56" s="56" t="s">
        <v>42</v>
      </c>
      <c r="I56" s="99"/>
      <c r="J56" s="43">
        <f>IF(I56&gt;0,(E45-J54+E46)*(I56/(C45-I54+C46)),0)</f>
        <v>0</v>
      </c>
      <c r="K56" s="133"/>
      <c r="L56" s="112"/>
    </row>
    <row r="57" spans="1:12" s="1" customFormat="1" ht="15" customHeight="1" thickBot="1">
      <c r="A57" s="13"/>
      <c r="B57" s="85" t="s">
        <v>5</v>
      </c>
      <c r="C57" s="86">
        <f>SUM(C53:C56)</f>
        <v>0</v>
      </c>
      <c r="D57" s="124"/>
      <c r="E57" s="87">
        <f>SUM(E53:E56)</f>
        <v>0</v>
      </c>
      <c r="F57" s="13"/>
      <c r="G57" s="13"/>
      <c r="H57" s="56" t="s">
        <v>43</v>
      </c>
      <c r="I57" s="99"/>
      <c r="J57" s="43">
        <f>IF(I57&gt;0,(E45-J54-J56+E46+E50+E51+E52)*(I57/(C45-I54-I56+C46+C50+C51+C52)),0)</f>
        <v>0</v>
      </c>
      <c r="K57" s="133"/>
      <c r="L57" s="112"/>
    </row>
    <row r="58" spans="1:12" s="1" customFormat="1" ht="15" customHeight="1">
      <c r="A58" s="13"/>
      <c r="B58" s="21" t="s">
        <v>53</v>
      </c>
      <c r="C58" s="107"/>
      <c r="D58" s="42">
        <v>1022.15</v>
      </c>
      <c r="E58" s="43">
        <f>C58*D58</f>
        <v>0</v>
      </c>
      <c r="F58" s="13"/>
      <c r="G58" s="13"/>
      <c r="H58" s="56" t="s">
        <v>41</v>
      </c>
      <c r="I58" s="94">
        <f>I54+I56+I57</f>
        <v>0</v>
      </c>
      <c r="J58" s="43">
        <f>J54+J56+J57</f>
        <v>0</v>
      </c>
      <c r="K58" s="133"/>
      <c r="L58" s="112"/>
    </row>
    <row r="59" spans="1:12" s="1" customFormat="1" ht="15" customHeight="1">
      <c r="A59" s="13"/>
      <c r="B59" s="21" t="s">
        <v>54</v>
      </c>
      <c r="C59" s="107"/>
      <c r="D59" s="42">
        <v>766.61</v>
      </c>
      <c r="E59" s="43">
        <f>C59*D59</f>
        <v>0</v>
      </c>
      <c r="F59" s="13"/>
      <c r="G59" s="13"/>
      <c r="H59" s="79" t="s">
        <v>7</v>
      </c>
      <c r="I59" s="93">
        <f>C45-I58+C46+C50+C51+C52</f>
        <v>0</v>
      </c>
      <c r="J59" s="80">
        <f>E45-J58+E46+E50+E51+E52</f>
        <v>0</v>
      </c>
      <c r="K59" s="133"/>
      <c r="L59" s="112"/>
    </row>
    <row r="60" spans="1:12" s="1" customFormat="1" ht="15" customHeight="1" thickBot="1">
      <c r="A60" s="13"/>
      <c r="B60" s="21" t="s">
        <v>55</v>
      </c>
      <c r="C60" s="107"/>
      <c r="D60" s="44">
        <v>255.54</v>
      </c>
      <c r="E60" s="45">
        <f>C60*D60</f>
        <v>0</v>
      </c>
      <c r="F60" s="13"/>
      <c r="G60" s="13"/>
      <c r="H60" s="56" t="s">
        <v>44</v>
      </c>
      <c r="I60" s="99"/>
      <c r="J60" s="43">
        <f>IF(I60&gt;0,(E53-J58)*(I60/(C53-I58)),0)</f>
        <v>0</v>
      </c>
      <c r="K60" s="133"/>
      <c r="L60" s="112"/>
    </row>
    <row r="61" spans="1:12" s="1" customFormat="1" ht="15" customHeight="1" thickBot="1">
      <c r="A61" s="13"/>
      <c r="B61" s="85" t="s">
        <v>5</v>
      </c>
      <c r="C61" s="86">
        <f>SUM(C57:C60)</f>
        <v>0</v>
      </c>
      <c r="D61" s="124"/>
      <c r="E61" s="87">
        <f>SUM(E57:E60)</f>
        <v>0</v>
      </c>
      <c r="F61" s="13"/>
      <c r="G61" s="13"/>
      <c r="H61" s="56" t="s">
        <v>45</v>
      </c>
      <c r="I61" s="99"/>
      <c r="J61" s="43">
        <f>IF(I61&gt;0,(E57-J58-J60)*(I61/(C57-I58-I60)),0)</f>
        <v>0</v>
      </c>
      <c r="K61" s="133"/>
      <c r="L61" s="112"/>
    </row>
    <row r="62" spans="1:12" s="1" customFormat="1" ht="15" customHeight="1">
      <c r="A62" s="13"/>
      <c r="B62" s="21" t="s">
        <v>70</v>
      </c>
      <c r="C62" s="107"/>
      <c r="D62" s="42">
        <v>851.64</v>
      </c>
      <c r="E62" s="43">
        <f>C62*D62</f>
        <v>0</v>
      </c>
      <c r="F62" s="13"/>
      <c r="G62" s="13"/>
      <c r="H62" s="56" t="s">
        <v>46</v>
      </c>
      <c r="I62" s="94">
        <f>I58+I60+I61</f>
        <v>0</v>
      </c>
      <c r="J62" s="3">
        <f>J58+J60+J61</f>
        <v>0</v>
      </c>
      <c r="K62" s="133"/>
      <c r="L62" s="112"/>
    </row>
    <row r="63" spans="1:12" s="1" customFormat="1" ht="15" customHeight="1" thickBot="1">
      <c r="A63" s="13"/>
      <c r="B63" s="21" t="s">
        <v>71</v>
      </c>
      <c r="C63" s="107"/>
      <c r="D63" s="42">
        <v>638.73</v>
      </c>
      <c r="E63" s="43">
        <f>C63*D63</f>
        <v>0</v>
      </c>
      <c r="F63" s="13"/>
      <c r="G63" s="13"/>
      <c r="H63" s="96" t="s">
        <v>7</v>
      </c>
      <c r="I63" s="95">
        <f>C53-I62+C54+C55+C56</f>
        <v>0</v>
      </c>
      <c r="J63" s="81">
        <f>E57-J62</f>
        <v>0</v>
      </c>
      <c r="K63" s="133"/>
      <c r="L63" s="112"/>
    </row>
    <row r="64" spans="1:12" s="1" customFormat="1" ht="15" customHeight="1" thickBot="1">
      <c r="A64" s="13"/>
      <c r="B64" s="21" t="s">
        <v>72</v>
      </c>
      <c r="C64" s="108"/>
      <c r="D64" s="44">
        <v>212.91</v>
      </c>
      <c r="E64" s="45">
        <f>C64*D64</f>
        <v>0</v>
      </c>
      <c r="F64" s="13"/>
      <c r="G64" s="13"/>
      <c r="H64" s="56" t="s">
        <v>47</v>
      </c>
      <c r="I64" s="99"/>
      <c r="J64" s="43">
        <f>IF(I64&gt;0,(E57-J62)*(I64/(C57-I62)),0)</f>
        <v>0</v>
      </c>
      <c r="K64" s="133"/>
      <c r="L64" s="112"/>
    </row>
    <row r="65" spans="1:12" s="1" customFormat="1" ht="15" customHeight="1" thickBot="1">
      <c r="A65" s="13"/>
      <c r="B65" s="85" t="s">
        <v>5</v>
      </c>
      <c r="C65" s="86">
        <f>SUM(C61:C64)</f>
        <v>0</v>
      </c>
      <c r="D65" s="124"/>
      <c r="E65" s="87">
        <f>SUM(E61:E64)</f>
        <v>0</v>
      </c>
      <c r="F65" s="13"/>
      <c r="G65" s="13"/>
      <c r="H65" s="56" t="s">
        <v>48</v>
      </c>
      <c r="I65" s="99"/>
      <c r="J65" s="43">
        <f>+IF(I65&gt;0,(E61-J62-J64)/(C61-I62-I64)*I65,0)</f>
        <v>0</v>
      </c>
      <c r="K65" s="133"/>
      <c r="L65" s="112"/>
    </row>
    <row r="66" spans="1:12" s="1" customFormat="1" ht="15" customHeight="1">
      <c r="A66" s="13"/>
      <c r="B66" s="21" t="s">
        <v>81</v>
      </c>
      <c r="C66" s="107"/>
      <c r="D66" s="42">
        <v>1160.4</v>
      </c>
      <c r="E66" s="43">
        <f>C66*D66</f>
        <v>0</v>
      </c>
      <c r="F66" s="13"/>
      <c r="G66" s="13"/>
      <c r="H66" s="56" t="s">
        <v>49</v>
      </c>
      <c r="I66" s="94">
        <f>I62+I64+I65</f>
        <v>0</v>
      </c>
      <c r="J66" s="3">
        <f>J62+J64+J65</f>
        <v>0</v>
      </c>
      <c r="K66" s="133"/>
      <c r="L66" s="112"/>
    </row>
    <row r="67" spans="1:17" s="1" customFormat="1" ht="15" customHeight="1" thickBot="1">
      <c r="A67" s="13"/>
      <c r="B67" s="21" t="s">
        <v>82</v>
      </c>
      <c r="C67" s="107"/>
      <c r="D67" s="42">
        <v>870.3</v>
      </c>
      <c r="E67" s="43">
        <f>C67*D67</f>
        <v>0</v>
      </c>
      <c r="F67" s="13"/>
      <c r="G67" s="13"/>
      <c r="H67" s="96" t="s">
        <v>7</v>
      </c>
      <c r="I67" s="95">
        <f>C61-I66</f>
        <v>0</v>
      </c>
      <c r="J67" s="81">
        <f>E61-J66</f>
        <v>0</v>
      </c>
      <c r="K67" s="133"/>
      <c r="L67" s="112"/>
      <c r="P67" s="113"/>
      <c r="Q67" s="113"/>
    </row>
    <row r="68" spans="1:12" ht="16.5" thickBot="1">
      <c r="A68" s="12"/>
      <c r="B68" s="21" t="s">
        <v>83</v>
      </c>
      <c r="C68" s="108"/>
      <c r="D68" s="44">
        <v>290.1</v>
      </c>
      <c r="E68" s="45">
        <f>C68*D68</f>
        <v>0</v>
      </c>
      <c r="F68" s="13"/>
      <c r="G68" s="13"/>
      <c r="H68" s="56" t="s">
        <v>73</v>
      </c>
      <c r="I68" s="99"/>
      <c r="J68" s="43">
        <f>IF(I68&gt;0,(E61-J66)*(I68/(C61-I66)),0)</f>
        <v>0</v>
      </c>
      <c r="K68" s="133"/>
      <c r="L68" s="112"/>
    </row>
    <row r="69" spans="1:12" ht="16.5" thickBot="1">
      <c r="A69" s="12"/>
      <c r="B69" s="85" t="s">
        <v>5</v>
      </c>
      <c r="C69" s="86">
        <f>SUM(C65:C68)</f>
        <v>0</v>
      </c>
      <c r="D69" s="124"/>
      <c r="E69" s="87">
        <f>SUM(E65:E68)</f>
        <v>0</v>
      </c>
      <c r="F69" s="13"/>
      <c r="G69" s="13"/>
      <c r="H69" s="56" t="s">
        <v>74</v>
      </c>
      <c r="I69" s="99"/>
      <c r="J69" s="43">
        <f>IF(I69&gt;0,(E65-J66-J68)*(I69/(C65-I66-I68)),0)</f>
        <v>0</v>
      </c>
      <c r="K69" s="133"/>
      <c r="L69" s="112"/>
    </row>
    <row r="70" spans="1:12" ht="15.75">
      <c r="A70" s="12"/>
      <c r="B70" s="12"/>
      <c r="C70" s="12"/>
      <c r="D70" s="12"/>
      <c r="E70" s="12"/>
      <c r="F70" s="12"/>
      <c r="G70" s="13"/>
      <c r="H70" s="56" t="s">
        <v>76</v>
      </c>
      <c r="I70" s="94">
        <f>I66+I68+I69</f>
        <v>0</v>
      </c>
      <c r="J70" s="3">
        <f>J66+J68+J69</f>
        <v>0</v>
      </c>
      <c r="K70" s="133"/>
      <c r="L70" s="112"/>
    </row>
    <row r="71" spans="1:12" ht="16.5" thickBot="1">
      <c r="A71" s="12"/>
      <c r="B71" s="18" t="s">
        <v>60</v>
      </c>
      <c r="C71" s="13"/>
      <c r="D71" s="13"/>
      <c r="E71" s="13"/>
      <c r="F71" s="13"/>
      <c r="G71" s="13"/>
      <c r="H71" s="96" t="s">
        <v>7</v>
      </c>
      <c r="I71" s="95">
        <f>C61-I70+C62+C63+C64</f>
        <v>0</v>
      </c>
      <c r="J71" s="81">
        <f>E65-J70</f>
        <v>0</v>
      </c>
      <c r="K71" s="133"/>
      <c r="L71" s="112"/>
    </row>
    <row r="72" spans="1:12" ht="15.75">
      <c r="A72" s="12"/>
      <c r="B72" s="18" t="s">
        <v>61</v>
      </c>
      <c r="C72" s="13"/>
      <c r="D72" s="13"/>
      <c r="E72" s="13"/>
      <c r="F72" s="13"/>
      <c r="G72" s="12"/>
      <c r="H72" s="56" t="s">
        <v>77</v>
      </c>
      <c r="I72" s="99"/>
      <c r="J72" s="43">
        <f>IF(I72&gt;0,(E65-J70)*(I72/(C65-I70)),0)</f>
        <v>0</v>
      </c>
      <c r="K72" s="133"/>
      <c r="L72" s="112"/>
    </row>
    <row r="73" spans="1:12" ht="15.75">
      <c r="A73" s="12"/>
      <c r="B73" s="12"/>
      <c r="C73" s="12"/>
      <c r="D73" s="12"/>
      <c r="E73" s="12"/>
      <c r="F73" s="12"/>
      <c r="G73" s="12"/>
      <c r="H73" s="56" t="s">
        <v>78</v>
      </c>
      <c r="I73" s="99"/>
      <c r="J73" s="43">
        <f>IF(I73&gt;0,(E69-J70-J72)*(I73/(C69-I70-I72)),0)</f>
        <v>0</v>
      </c>
      <c r="K73" s="133"/>
      <c r="L73" s="112"/>
    </row>
    <row r="74" spans="1:12" ht="16.5" thickBot="1">
      <c r="A74" s="12"/>
      <c r="B74" s="18"/>
      <c r="C74" s="13"/>
      <c r="D74" s="13"/>
      <c r="E74" s="13"/>
      <c r="F74" s="13"/>
      <c r="G74" s="12"/>
      <c r="H74" s="56" t="s">
        <v>79</v>
      </c>
      <c r="I74" s="94">
        <f>I70+I72+I73</f>
        <v>0</v>
      </c>
      <c r="J74" s="3">
        <f>J70+J72+J73</f>
        <v>0</v>
      </c>
      <c r="K74" s="133"/>
      <c r="L74" s="112"/>
    </row>
    <row r="75" spans="1:12" ht="16.5" thickBot="1">
      <c r="A75" s="12"/>
      <c r="B75" s="33" t="s">
        <v>19</v>
      </c>
      <c r="C75" s="14"/>
      <c r="D75" s="14"/>
      <c r="E75" s="14"/>
      <c r="F75" s="13"/>
      <c r="G75" s="12"/>
      <c r="H75" s="96" t="s">
        <v>7</v>
      </c>
      <c r="I75" s="95">
        <f>C69-I74+C66</f>
        <v>0</v>
      </c>
      <c r="J75" s="81">
        <f>E69-J74</f>
        <v>0</v>
      </c>
      <c r="K75" s="133"/>
      <c r="L75" s="112"/>
    </row>
    <row r="76" spans="1:12" ht="16.5" thickBot="1">
      <c r="A76" s="12"/>
      <c r="B76" s="34" t="s">
        <v>3</v>
      </c>
      <c r="C76" s="22"/>
      <c r="D76" s="37"/>
      <c r="E76" s="37"/>
      <c r="F76" s="38"/>
      <c r="G76" s="12"/>
      <c r="H76" s="12"/>
      <c r="I76" s="12"/>
      <c r="J76" s="12"/>
      <c r="K76" s="12"/>
      <c r="L76" s="113"/>
    </row>
    <row r="77" spans="1:11" ht="15.75">
      <c r="A77" s="12"/>
      <c r="B77" s="35" t="s">
        <v>17</v>
      </c>
      <c r="C77" s="25" t="s">
        <v>1</v>
      </c>
      <c r="D77" s="39" t="s">
        <v>24</v>
      </c>
      <c r="E77" s="40" t="s">
        <v>8</v>
      </c>
      <c r="F77" s="41" t="s">
        <v>9</v>
      </c>
      <c r="G77" s="12"/>
      <c r="H77" s="13"/>
      <c r="I77" s="13"/>
      <c r="J77" s="13"/>
      <c r="K77" s="18"/>
    </row>
    <row r="78" spans="1:11" ht="16.5" thickBot="1">
      <c r="A78" s="12"/>
      <c r="B78" s="36">
        <v>2010</v>
      </c>
      <c r="C78" s="6">
        <f>I37</f>
        <v>0</v>
      </c>
      <c r="D78" s="109"/>
      <c r="E78" s="44">
        <f>J37</f>
        <v>0</v>
      </c>
      <c r="F78" s="5">
        <f>D78-E78</f>
        <v>0</v>
      </c>
      <c r="G78" s="12"/>
      <c r="H78" s="13"/>
      <c r="I78" s="13"/>
      <c r="J78" s="13"/>
      <c r="K78" s="18"/>
    </row>
    <row r="79" spans="1:11" ht="15.75">
      <c r="A79" s="12"/>
      <c r="B79" s="35" t="s">
        <v>17</v>
      </c>
      <c r="C79" s="25" t="s">
        <v>1</v>
      </c>
      <c r="D79" s="125" t="s">
        <v>24</v>
      </c>
      <c r="E79" s="126" t="s">
        <v>8</v>
      </c>
      <c r="F79" s="127" t="s">
        <v>9</v>
      </c>
      <c r="G79" s="12"/>
      <c r="H79" s="13"/>
      <c r="I79" s="13"/>
      <c r="J79" s="13"/>
      <c r="K79" s="18"/>
    </row>
    <row r="80" spans="1:11" ht="16.5" thickBot="1">
      <c r="A80" s="12"/>
      <c r="B80" s="36">
        <v>2011</v>
      </c>
      <c r="C80" s="6">
        <f>I40+I41</f>
        <v>0</v>
      </c>
      <c r="D80" s="109"/>
      <c r="E80" s="4">
        <f>J40+J41</f>
        <v>0</v>
      </c>
      <c r="F80" s="5">
        <f>D80-E80</f>
        <v>0</v>
      </c>
      <c r="G80" s="12"/>
      <c r="H80" s="12"/>
      <c r="I80" s="12"/>
      <c r="J80" s="12"/>
      <c r="K80" s="18"/>
    </row>
    <row r="81" spans="1:11" ht="15.75">
      <c r="A81" s="12"/>
      <c r="B81" s="35" t="s">
        <v>17</v>
      </c>
      <c r="C81" s="25" t="s">
        <v>1</v>
      </c>
      <c r="D81" s="128" t="s">
        <v>24</v>
      </c>
      <c r="E81" s="126" t="s">
        <v>8</v>
      </c>
      <c r="F81" s="127" t="s">
        <v>9</v>
      </c>
      <c r="G81" s="12"/>
      <c r="H81" s="12"/>
      <c r="I81" s="12"/>
      <c r="J81" s="12"/>
      <c r="K81" s="18"/>
    </row>
    <row r="82" spans="1:11" ht="16.5" thickBot="1">
      <c r="A82" s="12"/>
      <c r="B82" s="36">
        <v>2012</v>
      </c>
      <c r="C82" s="6">
        <f>I44</f>
        <v>0</v>
      </c>
      <c r="D82" s="129"/>
      <c r="E82" s="4">
        <f>J44</f>
        <v>0</v>
      </c>
      <c r="F82" s="5">
        <f>D82-E82</f>
        <v>0</v>
      </c>
      <c r="G82" s="15"/>
      <c r="H82" s="12"/>
      <c r="I82" s="12"/>
      <c r="J82" s="12"/>
      <c r="K82" s="12"/>
    </row>
    <row r="83" spans="1:11" ht="15.75">
      <c r="A83" s="12"/>
      <c r="B83" s="35" t="s">
        <v>17</v>
      </c>
      <c r="C83" s="25" t="s">
        <v>1</v>
      </c>
      <c r="D83" s="130" t="s">
        <v>24</v>
      </c>
      <c r="E83" s="126" t="s">
        <v>8</v>
      </c>
      <c r="F83" s="127" t="s">
        <v>9</v>
      </c>
      <c r="G83" s="17"/>
      <c r="H83" s="12"/>
      <c r="I83" s="12"/>
      <c r="J83" s="12"/>
      <c r="K83" s="12"/>
    </row>
    <row r="84" spans="1:11" ht="16.5" thickBot="1">
      <c r="A84" s="12"/>
      <c r="B84" s="36">
        <v>2013</v>
      </c>
      <c r="C84" s="6">
        <f>I47</f>
        <v>0</v>
      </c>
      <c r="D84" s="7"/>
      <c r="E84" s="4">
        <f>J47</f>
        <v>0</v>
      </c>
      <c r="F84" s="5">
        <f>D84-E84</f>
        <v>0</v>
      </c>
      <c r="G84" s="15"/>
      <c r="H84" s="12"/>
      <c r="I84" s="12"/>
      <c r="J84" s="12"/>
      <c r="K84" s="12"/>
    </row>
    <row r="85" spans="1:11" ht="15.75">
      <c r="A85" s="12"/>
      <c r="B85" s="35" t="s">
        <v>17</v>
      </c>
      <c r="C85" s="25" t="s">
        <v>1</v>
      </c>
      <c r="D85" s="128" t="s">
        <v>24</v>
      </c>
      <c r="E85" s="126" t="s">
        <v>8</v>
      </c>
      <c r="F85" s="127" t="s">
        <v>9</v>
      </c>
      <c r="G85" s="17"/>
      <c r="H85" s="12"/>
      <c r="I85" s="12"/>
      <c r="J85" s="12"/>
      <c r="K85" s="12"/>
    </row>
    <row r="86" spans="1:11" ht="16.5" thickBot="1">
      <c r="A86" s="12"/>
      <c r="B86" s="36">
        <v>2014</v>
      </c>
      <c r="C86" s="6">
        <f>I50</f>
        <v>0</v>
      </c>
      <c r="D86" s="129"/>
      <c r="E86" s="4">
        <f>J50</f>
        <v>0</v>
      </c>
      <c r="F86" s="5">
        <f>D86-E86</f>
        <v>0</v>
      </c>
      <c r="G86" s="15"/>
      <c r="H86" s="12"/>
      <c r="I86" s="12"/>
      <c r="J86" s="12"/>
      <c r="K86" s="12"/>
    </row>
    <row r="87" spans="1:11" ht="15.75">
      <c r="A87" s="12"/>
      <c r="B87" s="35" t="s">
        <v>17</v>
      </c>
      <c r="C87" s="25" t="s">
        <v>1</v>
      </c>
      <c r="D87" s="130" t="s">
        <v>24</v>
      </c>
      <c r="E87" s="126" t="s">
        <v>8</v>
      </c>
      <c r="F87" s="127" t="s">
        <v>9</v>
      </c>
      <c r="G87" s="12"/>
      <c r="H87" s="12"/>
      <c r="I87" s="12"/>
      <c r="J87" s="12"/>
      <c r="K87" s="12"/>
    </row>
    <row r="88" spans="1:11" ht="16.5" thickBot="1">
      <c r="A88" s="12"/>
      <c r="B88" s="36">
        <v>2015</v>
      </c>
      <c r="C88" s="6">
        <f>I53</f>
        <v>0</v>
      </c>
      <c r="D88" s="109"/>
      <c r="E88" s="4">
        <f>J53</f>
        <v>0</v>
      </c>
      <c r="F88" s="5">
        <f>D88-E88</f>
        <v>0</v>
      </c>
      <c r="G88" s="12"/>
      <c r="H88" s="12"/>
      <c r="I88" s="12"/>
      <c r="J88" s="12"/>
      <c r="K88" s="12"/>
    </row>
    <row r="89" spans="1:11" ht="15.75">
      <c r="A89" s="12"/>
      <c r="B89" s="35" t="s">
        <v>17</v>
      </c>
      <c r="C89" s="26" t="s">
        <v>1</v>
      </c>
      <c r="D89" s="131" t="s">
        <v>24</v>
      </c>
      <c r="E89" s="126" t="s">
        <v>8</v>
      </c>
      <c r="F89" s="127" t="s">
        <v>9</v>
      </c>
      <c r="G89" s="12"/>
      <c r="H89" s="12"/>
      <c r="I89" s="12"/>
      <c r="J89" s="12"/>
      <c r="K89" s="12"/>
    </row>
    <row r="90" spans="1:11" ht="16.5" thickBot="1">
      <c r="A90" s="12"/>
      <c r="B90" s="36">
        <v>2016</v>
      </c>
      <c r="C90" s="76">
        <f>I56+I57</f>
        <v>0</v>
      </c>
      <c r="D90" s="110"/>
      <c r="E90" s="4">
        <f>J56+J57</f>
        <v>0</v>
      </c>
      <c r="F90" s="5">
        <f>D90-E90</f>
        <v>0</v>
      </c>
      <c r="G90" s="12"/>
      <c r="H90" s="12"/>
      <c r="I90" s="12"/>
      <c r="J90" s="12"/>
      <c r="K90" s="12"/>
    </row>
    <row r="91" spans="1:11" ht="15.75">
      <c r="A91" s="12"/>
      <c r="B91" s="35" t="s">
        <v>17</v>
      </c>
      <c r="C91" s="26" t="s">
        <v>1</v>
      </c>
      <c r="D91" s="131" t="s">
        <v>24</v>
      </c>
      <c r="E91" s="126" t="s">
        <v>8</v>
      </c>
      <c r="F91" s="127" t="s">
        <v>9</v>
      </c>
      <c r="G91" s="12"/>
      <c r="H91" s="12"/>
      <c r="I91" s="12"/>
      <c r="J91" s="12"/>
      <c r="K91" s="12"/>
    </row>
    <row r="92" spans="1:11" ht="16.5" thickBot="1">
      <c r="A92" s="12"/>
      <c r="B92" s="36">
        <v>2017</v>
      </c>
      <c r="C92" s="76">
        <f>I60+I61</f>
        <v>0</v>
      </c>
      <c r="D92" s="110"/>
      <c r="E92" s="4">
        <f>J60+J61</f>
        <v>0</v>
      </c>
      <c r="F92" s="5">
        <f>D92-E92</f>
        <v>0</v>
      </c>
      <c r="G92" s="12"/>
      <c r="H92" s="12"/>
      <c r="I92" s="12"/>
      <c r="J92" s="12"/>
      <c r="K92" s="12"/>
    </row>
    <row r="93" spans="1:11" ht="15.75">
      <c r="A93" s="12"/>
      <c r="B93" s="35" t="s">
        <v>17</v>
      </c>
      <c r="C93" s="26" t="s">
        <v>1</v>
      </c>
      <c r="D93" s="131" t="s">
        <v>24</v>
      </c>
      <c r="E93" s="126" t="s">
        <v>8</v>
      </c>
      <c r="F93" s="127" t="s">
        <v>9</v>
      </c>
      <c r="G93" s="12"/>
      <c r="H93" s="12"/>
      <c r="I93" s="12"/>
      <c r="J93" s="12"/>
      <c r="K93" s="12"/>
    </row>
    <row r="94" spans="1:11" ht="16.5" thickBot="1">
      <c r="A94" s="12"/>
      <c r="B94" s="36">
        <v>2018</v>
      </c>
      <c r="C94" s="76">
        <f>+I65+I64</f>
        <v>0</v>
      </c>
      <c r="D94" s="111"/>
      <c r="E94" s="4">
        <f>J64+J65</f>
        <v>0</v>
      </c>
      <c r="F94" s="5">
        <f>D94-E94</f>
        <v>0</v>
      </c>
      <c r="G94" s="12"/>
      <c r="H94" s="12"/>
      <c r="I94" s="12"/>
      <c r="J94" s="12"/>
      <c r="K94" s="12"/>
    </row>
    <row r="95" spans="1:11" ht="15.75">
      <c r="A95" s="12"/>
      <c r="B95" s="35" t="s">
        <v>17</v>
      </c>
      <c r="C95" s="26" t="s">
        <v>1</v>
      </c>
      <c r="D95" s="131" t="s">
        <v>24</v>
      </c>
      <c r="E95" s="126" t="s">
        <v>8</v>
      </c>
      <c r="F95" s="127" t="s">
        <v>9</v>
      </c>
      <c r="G95" s="12"/>
      <c r="H95" s="12"/>
      <c r="I95" s="12"/>
      <c r="J95" s="12"/>
      <c r="K95" s="12"/>
    </row>
    <row r="96" spans="1:11" ht="16.5" thickBot="1">
      <c r="A96" s="12"/>
      <c r="B96" s="36">
        <v>2019</v>
      </c>
      <c r="C96" s="76">
        <f>+I68+I69</f>
        <v>0</v>
      </c>
      <c r="D96" s="111"/>
      <c r="E96" s="4">
        <f>+J68+J69</f>
        <v>0</v>
      </c>
      <c r="F96" s="5">
        <f>D96-E96</f>
        <v>0</v>
      </c>
      <c r="G96" s="12"/>
      <c r="H96" s="12"/>
      <c r="I96" s="12"/>
      <c r="J96" s="12"/>
      <c r="K96" s="12"/>
    </row>
    <row r="97" spans="1:11" ht="15.75">
      <c r="A97" s="12"/>
      <c r="B97" s="35" t="s">
        <v>17</v>
      </c>
      <c r="C97" s="26" t="s">
        <v>1</v>
      </c>
      <c r="D97" s="131" t="s">
        <v>24</v>
      </c>
      <c r="E97" s="126" t="s">
        <v>8</v>
      </c>
      <c r="F97" s="127" t="s">
        <v>9</v>
      </c>
      <c r="G97" s="12"/>
      <c r="H97" s="12"/>
      <c r="I97" s="12"/>
      <c r="J97" s="12"/>
      <c r="K97" s="12"/>
    </row>
    <row r="98" spans="1:11" ht="16.5" thickBot="1">
      <c r="A98" s="12"/>
      <c r="B98" s="36">
        <v>2020</v>
      </c>
      <c r="C98" s="76">
        <f>+I72+I73</f>
        <v>0</v>
      </c>
      <c r="D98" s="111"/>
      <c r="E98" s="4">
        <f>+J72+J73</f>
        <v>0</v>
      </c>
      <c r="F98" s="5">
        <f>D98-E98</f>
        <v>0</v>
      </c>
      <c r="G98" s="12"/>
      <c r="H98" s="12"/>
      <c r="I98" s="12"/>
      <c r="J98" s="12"/>
      <c r="K98" s="12"/>
    </row>
    <row r="99" spans="1:11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</sheetData>
  <sheetProtection password="CB4D" sheet="1"/>
  <protectedRanges>
    <protectedRange sqref="I34" name="Omr?de5"/>
    <protectedRange sqref="I29:I31" name="Omr?de4"/>
    <protectedRange sqref="I37" name="Omr?de7"/>
    <protectedRange sqref="D80 D84 D78 D88 D90 D92 D94 D98 D96" name="Omr?de11"/>
    <protectedRange sqref="C37:C38" name="Omr?de3_1"/>
    <protectedRange sqref="C30:C32" name="Omr?de1_1"/>
    <protectedRange sqref="C34:C35" name="Omr?de6_1"/>
  </protectedRanges>
  <mergeCells count="5">
    <mergeCell ref="I4:J4"/>
    <mergeCell ref="B5:E6"/>
    <mergeCell ref="F5:G6"/>
    <mergeCell ref="B20:E21"/>
    <mergeCell ref="F20:G21"/>
  </mergeCells>
  <printOptions/>
  <pageMargins left="0.3937007874015748" right="0.3937007874015748" top="0.2362204724409449" bottom="0.2362204724409449" header="0" footer="0"/>
  <pageSetup fitToHeight="1" fitToWidth="1" horizontalDpi="600" verticalDpi="600" orientation="portrait" paperSize="9" scale="57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w14943</dc:creator>
  <cp:keywords/>
  <dc:description/>
  <cp:lastModifiedBy>Per Højmark</cp:lastModifiedBy>
  <cp:lastPrinted>2019-10-15T06:53:11Z</cp:lastPrinted>
  <dcterms:created xsi:type="dcterms:W3CDTF">2010-11-02T11:20:47Z</dcterms:created>
  <dcterms:modified xsi:type="dcterms:W3CDTF">2020-06-17T06:58:00Z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ItemGuid">
    <vt:lpwstr>522ba569-7b70-4967-ad5b-e8e0b334e7d2</vt:lpwstr>
  </property>
  <property fmtid="{D5CDD505-2E9C-101B-9397-08002B2CF9AE}" pid="4" name="_dlc_DocIdUrl">
    <vt:lpwstr>http://skatshp.ccta.dk/1000/5000/5011/501120/unoteredeaktier/_layouts/DocIdRedir.aspx?ID=YHWA6VRJYHFK-2561-47, YHWA6VRJYHFK-2561-47</vt:lpwstr>
  </property>
  <property fmtid="{D5CDD505-2E9C-101B-9397-08002B2CF9AE}" pid="5" name="SPPCopyMoveEvent">
    <vt:lpwstr>0</vt:lpwstr>
  </property>
  <property fmtid="{D5CDD505-2E9C-101B-9397-08002B2CF9AE}" pid="6" name="_dlc_DocId">
    <vt:lpwstr>YHWA6VRJYHFK-2561-47</vt:lpwstr>
  </property>
  <property fmtid="{D5CDD505-2E9C-101B-9397-08002B2CF9AE}" pid="7" name="ContentTypeId">
    <vt:lpwstr>0x01010084B3488520675B4E950CECCA531FB87A</vt:lpwstr>
  </property>
</Properties>
</file>